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8010"/>
  </bookViews>
  <sheets>
    <sheet name="Zona Oeste V" sheetId="2" r:id="rId1"/>
    <sheet name="Zona Centro V" sheetId="1" r:id="rId2"/>
  </sheets>
  <calcPr calcId="144525"/>
</workbook>
</file>

<file path=xl/calcChain.xml><?xml version="1.0" encoding="utf-8"?>
<calcChain xmlns="http://schemas.openxmlformats.org/spreadsheetml/2006/main">
  <c r="A41" i="2" l="1"/>
  <c r="A42" i="2" s="1"/>
  <c r="A43" i="2" s="1"/>
  <c r="A44" i="2" s="1"/>
  <c r="A45" i="2" s="1"/>
  <c r="A40" i="2"/>
  <c r="A39" i="2"/>
  <c r="F36" i="2"/>
  <c r="F35" i="2"/>
  <c r="G34" i="2" s="1"/>
  <c r="A35" i="2"/>
  <c r="A36" i="2" s="1"/>
  <c r="C33" i="2"/>
  <c r="F33" i="2" s="1"/>
  <c r="A33" i="2"/>
  <c r="A32" i="2"/>
  <c r="F31" i="2"/>
  <c r="C31" i="2"/>
  <c r="C32" i="2" s="1"/>
  <c r="F32" i="2" s="1"/>
  <c r="A31" i="2"/>
  <c r="F28" i="2"/>
  <c r="F27" i="2"/>
  <c r="A27" i="2"/>
  <c r="A28" i="2" s="1"/>
  <c r="G26" i="2"/>
  <c r="C23" i="2"/>
  <c r="C24" i="2" s="1"/>
  <c r="F24" i="2" s="1"/>
  <c r="A23" i="2"/>
  <c r="A24" i="2" s="1"/>
  <c r="A25" i="2" s="1"/>
  <c r="F19" i="2"/>
  <c r="F18" i="2"/>
  <c r="F17" i="2"/>
  <c r="G16" i="2" s="1"/>
  <c r="A17" i="2"/>
  <c r="A18" i="2" s="1"/>
  <c r="A19" i="2" s="1"/>
  <c r="C15" i="2"/>
  <c r="F15" i="2" s="1"/>
  <c r="A15" i="2"/>
  <c r="C14" i="2"/>
  <c r="F14" i="2" s="1"/>
  <c r="A14" i="2"/>
  <c r="F13" i="2"/>
  <c r="G12" i="2" s="1"/>
  <c r="A13" i="2"/>
  <c r="A215" i="1"/>
  <c r="A216" i="1" s="1"/>
  <c r="A217" i="1" s="1"/>
  <c r="A218" i="1" s="1"/>
  <c r="A219" i="1" s="1"/>
  <c r="A214" i="1"/>
  <c r="A213" i="1"/>
  <c r="F210" i="1"/>
  <c r="F209" i="1"/>
  <c r="G208" i="1" s="1"/>
  <c r="A209" i="1"/>
  <c r="A210" i="1" s="1"/>
  <c r="C207" i="1"/>
  <c r="F207" i="1" s="1"/>
  <c r="A207" i="1"/>
  <c r="C206" i="1"/>
  <c r="F206" i="1" s="1"/>
  <c r="G205" i="1" s="1"/>
  <c r="A206" i="1"/>
  <c r="F203" i="1"/>
  <c r="F202" i="1"/>
  <c r="G201" i="1" s="1"/>
  <c r="A202" i="1"/>
  <c r="A203" i="1" s="1"/>
  <c r="C200" i="1"/>
  <c r="F200" i="1" s="1"/>
  <c r="A200" i="1"/>
  <c r="C199" i="1"/>
  <c r="F199" i="1" s="1"/>
  <c r="G198" i="1" s="1"/>
  <c r="A199" i="1"/>
  <c r="F196" i="1"/>
  <c r="F195" i="1"/>
  <c r="G194" i="1" s="1"/>
  <c r="A195" i="1"/>
  <c r="A196" i="1" s="1"/>
  <c r="C193" i="1"/>
  <c r="F193" i="1" s="1"/>
  <c r="A193" i="1"/>
  <c r="C192" i="1"/>
  <c r="F192" i="1" s="1"/>
  <c r="A192" i="1"/>
  <c r="F189" i="1"/>
  <c r="F188" i="1"/>
  <c r="G187" i="1" s="1"/>
  <c r="A188" i="1"/>
  <c r="A189" i="1" s="1"/>
  <c r="C186" i="1"/>
  <c r="F186" i="1" s="1"/>
  <c r="A186" i="1"/>
  <c r="C185" i="1"/>
  <c r="F185" i="1" s="1"/>
  <c r="A185" i="1"/>
  <c r="F182" i="1"/>
  <c r="A182" i="1"/>
  <c r="G181" i="1"/>
  <c r="F180" i="1"/>
  <c r="C180" i="1"/>
  <c r="F179" i="1"/>
  <c r="G178" i="1" s="1"/>
  <c r="A179" i="1"/>
  <c r="A180" i="1" s="1"/>
  <c r="F176" i="1"/>
  <c r="A176" i="1"/>
  <c r="G175" i="1"/>
  <c r="C174" i="1"/>
  <c r="F174" i="1" s="1"/>
  <c r="A174" i="1"/>
  <c r="F173" i="1"/>
  <c r="G172" i="1" s="1"/>
  <c r="A173" i="1"/>
  <c r="F170" i="1"/>
  <c r="G169" i="1" s="1"/>
  <c r="A170" i="1"/>
  <c r="C168" i="1"/>
  <c r="F168" i="1" s="1"/>
  <c r="G166" i="1" s="1"/>
  <c r="A168" i="1"/>
  <c r="F167" i="1"/>
  <c r="A167" i="1"/>
  <c r="F164" i="1"/>
  <c r="G163" i="1" s="1"/>
  <c r="C164" i="1"/>
  <c r="A164" i="1"/>
  <c r="F162" i="1"/>
  <c r="C162" i="1"/>
  <c r="C161" i="1"/>
  <c r="F161" i="1" s="1"/>
  <c r="G159" i="1" s="1"/>
  <c r="F160" i="1"/>
  <c r="A160" i="1"/>
  <c r="A161" i="1" s="1"/>
  <c r="A162" i="1" s="1"/>
  <c r="C157" i="1"/>
  <c r="F157" i="1" s="1"/>
  <c r="G156" i="1" s="1"/>
  <c r="A157" i="1"/>
  <c r="C155" i="1"/>
  <c r="F155" i="1" s="1"/>
  <c r="F154" i="1"/>
  <c r="C154" i="1"/>
  <c r="F153" i="1"/>
  <c r="A153" i="1"/>
  <c r="A154" i="1" s="1"/>
  <c r="A155" i="1" s="1"/>
  <c r="C150" i="1"/>
  <c r="F150" i="1" s="1"/>
  <c r="G149" i="1" s="1"/>
  <c r="A150" i="1"/>
  <c r="C148" i="1"/>
  <c r="F148" i="1" s="1"/>
  <c r="C147" i="1"/>
  <c r="F147" i="1" s="1"/>
  <c r="F146" i="1"/>
  <c r="G145" i="1" s="1"/>
  <c r="A146" i="1"/>
  <c r="A147" i="1" s="1"/>
  <c r="A148" i="1" s="1"/>
  <c r="C143" i="1"/>
  <c r="C139" i="1" s="1"/>
  <c r="A143" i="1"/>
  <c r="A140" i="1"/>
  <c r="A141" i="1" s="1"/>
  <c r="A139" i="1"/>
  <c r="C135" i="1"/>
  <c r="F135" i="1" s="1"/>
  <c r="G134" i="1" s="1"/>
  <c r="A135" i="1"/>
  <c r="C133" i="1"/>
  <c r="F133" i="1" s="1"/>
  <c r="F132" i="1"/>
  <c r="G130" i="1" s="1"/>
  <c r="C132" i="1"/>
  <c r="F131" i="1"/>
  <c r="A131" i="1"/>
  <c r="A132" i="1" s="1"/>
  <c r="A133" i="1" s="1"/>
  <c r="F128" i="1"/>
  <c r="C128" i="1"/>
  <c r="A128" i="1"/>
  <c r="G127" i="1"/>
  <c r="F126" i="1"/>
  <c r="C126" i="1"/>
  <c r="F125" i="1"/>
  <c r="C125" i="1"/>
  <c r="F124" i="1"/>
  <c r="G123" i="1" s="1"/>
  <c r="A124" i="1"/>
  <c r="A125" i="1" s="1"/>
  <c r="A126" i="1" s="1"/>
  <c r="F120" i="1"/>
  <c r="A120" i="1"/>
  <c r="G119" i="1"/>
  <c r="F118" i="1"/>
  <c r="C118" i="1"/>
  <c r="A118" i="1"/>
  <c r="F117" i="1"/>
  <c r="A117" i="1"/>
  <c r="G116" i="1"/>
  <c r="F114" i="1"/>
  <c r="G113" i="1" s="1"/>
  <c r="A114" i="1"/>
  <c r="C112" i="1"/>
  <c r="F112" i="1" s="1"/>
  <c r="G110" i="1" s="1"/>
  <c r="F111" i="1"/>
  <c r="A111" i="1"/>
  <c r="A112" i="1" s="1"/>
  <c r="F107" i="1"/>
  <c r="F106" i="1"/>
  <c r="A106" i="1"/>
  <c r="A107" i="1" s="1"/>
  <c r="G105" i="1"/>
  <c r="F104" i="1"/>
  <c r="C104" i="1"/>
  <c r="C103" i="1"/>
  <c r="F103" i="1" s="1"/>
  <c r="F102" i="1"/>
  <c r="G101" i="1" s="1"/>
  <c r="A102" i="1"/>
  <c r="A103" i="1" s="1"/>
  <c r="A104" i="1" s="1"/>
  <c r="F98" i="1"/>
  <c r="A98" i="1"/>
  <c r="G97" i="1"/>
  <c r="F94" i="1"/>
  <c r="C94" i="1"/>
  <c r="C95" i="1" s="1"/>
  <c r="F95" i="1" s="1"/>
  <c r="A94" i="1"/>
  <c r="A95" i="1" s="1"/>
  <c r="A96" i="1" s="1"/>
  <c r="F91" i="1"/>
  <c r="G90" i="1" s="1"/>
  <c r="A91" i="1"/>
  <c r="C89" i="1"/>
  <c r="F89" i="1" s="1"/>
  <c r="C88" i="1"/>
  <c r="F88" i="1" s="1"/>
  <c r="A88" i="1"/>
  <c r="A89" i="1" s="1"/>
  <c r="F85" i="1"/>
  <c r="A85" i="1"/>
  <c r="G84" i="1"/>
  <c r="C83" i="1"/>
  <c r="F83" i="1" s="1"/>
  <c r="F82" i="1"/>
  <c r="G81" i="1" s="1"/>
  <c r="C82" i="1"/>
  <c r="A82" i="1"/>
  <c r="A83" i="1" s="1"/>
  <c r="F79" i="1"/>
  <c r="G78" i="1" s="1"/>
  <c r="A79" i="1"/>
  <c r="C77" i="1"/>
  <c r="F77" i="1" s="1"/>
  <c r="F76" i="1"/>
  <c r="G75" i="1" s="1"/>
  <c r="C76" i="1"/>
  <c r="A76" i="1"/>
  <c r="A77" i="1" s="1"/>
  <c r="F73" i="1"/>
  <c r="G72" i="1" s="1"/>
  <c r="C73" i="1"/>
  <c r="A73" i="1"/>
  <c r="F69" i="1"/>
  <c r="C69" i="1"/>
  <c r="C70" i="1" s="1"/>
  <c r="F70" i="1" s="1"/>
  <c r="A69" i="1"/>
  <c r="A70" i="1" s="1"/>
  <c r="A71" i="1" s="1"/>
  <c r="F66" i="1"/>
  <c r="G65" i="1" s="1"/>
  <c r="C66" i="1"/>
  <c r="A66" i="1"/>
  <c r="F64" i="1"/>
  <c r="C64" i="1"/>
  <c r="C63" i="1"/>
  <c r="F63" i="1" s="1"/>
  <c r="G61" i="1" s="1"/>
  <c r="F62" i="1"/>
  <c r="A62" i="1"/>
  <c r="A63" i="1" s="1"/>
  <c r="A64" i="1" s="1"/>
  <c r="F58" i="1"/>
  <c r="F57" i="1"/>
  <c r="A57" i="1"/>
  <c r="A58" i="1" s="1"/>
  <c r="G56" i="1"/>
  <c r="A55" i="1"/>
  <c r="C54" i="1"/>
  <c r="F54" i="1" s="1"/>
  <c r="A54" i="1"/>
  <c r="C51" i="1"/>
  <c r="F51" i="1" s="1"/>
  <c r="G50" i="1" s="1"/>
  <c r="A51" i="1"/>
  <c r="C47" i="1"/>
  <c r="C48" i="1" s="1"/>
  <c r="F48" i="1" s="1"/>
  <c r="A47" i="1"/>
  <c r="A48" i="1" s="1"/>
  <c r="A49" i="1" s="1"/>
  <c r="C44" i="1"/>
  <c r="F44" i="1" s="1"/>
  <c r="G43" i="1" s="1"/>
  <c r="A44" i="1"/>
  <c r="C42" i="1"/>
  <c r="F42" i="1" s="1"/>
  <c r="A41" i="1"/>
  <c r="A42" i="1" s="1"/>
  <c r="C40" i="1"/>
  <c r="F40" i="1" s="1"/>
  <c r="A40" i="1"/>
  <c r="C37" i="1"/>
  <c r="F37" i="1" s="1"/>
  <c r="G36" i="1" s="1"/>
  <c r="A37" i="1"/>
  <c r="C33" i="1"/>
  <c r="C34" i="1" s="1"/>
  <c r="F34" i="1" s="1"/>
  <c r="A33" i="1"/>
  <c r="A34" i="1" s="1"/>
  <c r="A35" i="1" s="1"/>
  <c r="C30" i="1"/>
  <c r="F30" i="1" s="1"/>
  <c r="G29" i="1" s="1"/>
  <c r="A30" i="1"/>
  <c r="C28" i="1"/>
  <c r="F28" i="1" s="1"/>
  <c r="A27" i="1"/>
  <c r="A28" i="1" s="1"/>
  <c r="C26" i="1"/>
  <c r="F26" i="1" s="1"/>
  <c r="A26" i="1"/>
  <c r="F23" i="1"/>
  <c r="G22" i="1" s="1"/>
  <c r="A23" i="1"/>
  <c r="F21" i="1"/>
  <c r="G20" i="1" s="1"/>
  <c r="C21" i="1"/>
  <c r="A21" i="1"/>
  <c r="A19" i="1"/>
  <c r="C18" i="1"/>
  <c r="C19" i="1" s="1"/>
  <c r="F19" i="1" s="1"/>
  <c r="A18" i="1"/>
  <c r="F14" i="1"/>
  <c r="C13" i="1"/>
  <c r="C15" i="1" s="1"/>
  <c r="F15" i="1" s="1"/>
  <c r="A13" i="1"/>
  <c r="A14" i="1" s="1"/>
  <c r="A15" i="1" s="1"/>
  <c r="A16" i="1" s="1"/>
  <c r="G30" i="2" l="1"/>
  <c r="C25" i="2"/>
  <c r="F25" i="2" s="1"/>
  <c r="F23" i="2"/>
  <c r="G22" i="2" s="1"/>
  <c r="G37" i="2" s="1"/>
  <c r="G152" i="1"/>
  <c r="G191" i="1"/>
  <c r="G87" i="1"/>
  <c r="G184" i="1"/>
  <c r="F139" i="1"/>
  <c r="C141" i="1"/>
  <c r="F141" i="1" s="1"/>
  <c r="C140" i="1"/>
  <c r="F140" i="1" s="1"/>
  <c r="C16" i="1"/>
  <c r="F16" i="1" s="1"/>
  <c r="F13" i="1"/>
  <c r="G12" i="1" s="1"/>
  <c r="F18" i="1"/>
  <c r="G17" i="1" s="1"/>
  <c r="C27" i="1"/>
  <c r="F27" i="1" s="1"/>
  <c r="G25" i="1" s="1"/>
  <c r="F33" i="1"/>
  <c r="C41" i="1"/>
  <c r="F41" i="1" s="1"/>
  <c r="G39" i="1" s="1"/>
  <c r="F47" i="1"/>
  <c r="G46" i="1" s="1"/>
  <c r="C55" i="1"/>
  <c r="F55" i="1" s="1"/>
  <c r="G53" i="1" s="1"/>
  <c r="C71" i="1"/>
  <c r="F71" i="1" s="1"/>
  <c r="G68" i="1" s="1"/>
  <c r="C96" i="1"/>
  <c r="F96" i="1" s="1"/>
  <c r="G93" i="1" s="1"/>
  <c r="F143" i="1"/>
  <c r="G142" i="1" s="1"/>
  <c r="C35" i="1"/>
  <c r="F35" i="1" s="1"/>
  <c r="C49" i="1"/>
  <c r="F49" i="1" s="1"/>
  <c r="E43" i="2" l="1"/>
  <c r="F43" i="2" s="1"/>
  <c r="E39" i="2"/>
  <c r="F39" i="2" s="1"/>
  <c r="E41" i="2"/>
  <c r="F41" i="2" s="1"/>
  <c r="E44" i="2"/>
  <c r="F44" i="2" s="1"/>
  <c r="E40" i="2"/>
  <c r="E45" i="2"/>
  <c r="F45" i="2" s="1"/>
  <c r="E42" i="2"/>
  <c r="F42" i="2" s="1"/>
  <c r="G138" i="1"/>
  <c r="G32" i="1"/>
  <c r="G211" i="1" s="1"/>
  <c r="F40" i="2" l="1"/>
  <c r="G38" i="2"/>
  <c r="G46" i="2" s="1"/>
  <c r="E217" i="1"/>
  <c r="F217" i="1" s="1"/>
  <c r="E213" i="1"/>
  <c r="F213" i="1" s="1"/>
  <c r="E216" i="1"/>
  <c r="F216" i="1" s="1"/>
  <c r="E218" i="1"/>
  <c r="F218" i="1" s="1"/>
  <c r="E214" i="1"/>
  <c r="E219" i="1"/>
  <c r="F219" i="1" s="1"/>
  <c r="E215" i="1"/>
  <c r="F215" i="1" s="1"/>
  <c r="F214" i="1" l="1"/>
  <c r="G212" i="1"/>
  <c r="G220" i="1" s="1"/>
</calcChain>
</file>

<file path=xl/sharedStrings.xml><?xml version="1.0" encoding="utf-8"?>
<sst xmlns="http://schemas.openxmlformats.org/spreadsheetml/2006/main" count="430" uniqueCount="94">
  <si>
    <t>AYUNTAMIENTO DE SANTIAGO OESTE</t>
  </si>
  <si>
    <t>DEPARTAMENTO DE OBRAS PUBLICAS MUNICIPALES</t>
  </si>
  <si>
    <t>SECCION DE PRESUPUESTO</t>
  </si>
  <si>
    <t xml:space="preserve"> PROYECTO:  CONSTRUCCION Y RECONSTRUCCION DE ACERAS, CONTENES, BADENES Y PEATONES</t>
  </si>
  <si>
    <t>UBICACIÓN: Varios Sectores del D.M. en la Zona Centro, D.M. Santiago Oeste</t>
  </si>
  <si>
    <t>PRESUPUESTO No:</t>
  </si>
  <si>
    <t>NO.</t>
  </si>
  <si>
    <t>DESCRIPCION DE PARTIDAS</t>
  </si>
  <si>
    <t>CANTIDAD</t>
  </si>
  <si>
    <t>UNIDAD</t>
  </si>
  <si>
    <t>P.U.</t>
  </si>
  <si>
    <t>VALOR RD$</t>
  </si>
  <si>
    <t>SUB-TOTAL RD$</t>
  </si>
  <si>
    <t>LA GLORIA</t>
  </si>
  <si>
    <t>CONSTRUCCIÓN DE VERJA PERIMETRAL EN MALLA CICLONICA C/5,4,LATERAL Y CIRC. NORTE</t>
  </si>
  <si>
    <t>MOVIMIENTO DE TIERRA</t>
  </si>
  <si>
    <t>Excavación Zapata de muros (0.45X 0.80)mts</t>
  </si>
  <si>
    <t>M³</t>
  </si>
  <si>
    <t>Excavación zapata de columnas</t>
  </si>
  <si>
    <t>Relleno de reposición</t>
  </si>
  <si>
    <t>Bote de material sobrante</t>
  </si>
  <si>
    <t>HORMIGON EN</t>
  </si>
  <si>
    <t>Zapata de muros</t>
  </si>
  <si>
    <t>Zapata de columnas</t>
  </si>
  <si>
    <t>MUROS DE BLOCK</t>
  </si>
  <si>
    <t>De 6''</t>
  </si>
  <si>
    <r>
      <t>M</t>
    </r>
    <r>
      <rPr>
        <sz val="10"/>
        <rFont val="Calibri"/>
        <family val="2"/>
      </rPr>
      <t>²</t>
    </r>
  </si>
  <si>
    <t>HERRERIA EN</t>
  </si>
  <si>
    <t>Malla ciclónica de 6</t>
  </si>
  <si>
    <t>ML</t>
  </si>
  <si>
    <t>CONSTRUCCION DE CONTENES C/6</t>
  </si>
  <si>
    <t>Excavacion</t>
  </si>
  <si>
    <t>Bote</t>
  </si>
  <si>
    <t>Relleno con Telford</t>
  </si>
  <si>
    <t xml:space="preserve">Conten </t>
  </si>
  <si>
    <t>CONSTRUCCION DE ACERAS C/6</t>
  </si>
  <si>
    <t>Relleno con material clasificado</t>
  </si>
  <si>
    <t>Aceras</t>
  </si>
  <si>
    <t>M2</t>
  </si>
  <si>
    <t>CONSTRUCCION DE CONTENES C/0</t>
  </si>
  <si>
    <t>CONSTRUCCION DE ACERAS C/0</t>
  </si>
  <si>
    <t>Baden C/5</t>
  </si>
  <si>
    <t>Demolicion de baden existente con equipo</t>
  </si>
  <si>
    <t>Badenes 190 kg/cm2</t>
  </si>
  <si>
    <t>M²</t>
  </si>
  <si>
    <t>Terminacion</t>
  </si>
  <si>
    <t>SEMILLERO I</t>
  </si>
  <si>
    <t>RECONSTRUCCION DE CONTENES C/10</t>
  </si>
  <si>
    <t>Demolición</t>
  </si>
  <si>
    <t>RECONSTRUCCION DE CONTENES C/30 CABALLERO</t>
  </si>
  <si>
    <t>RECONSTRUCCION DE ACERAS C/30 CABALLERO</t>
  </si>
  <si>
    <t>RECONSTRUCCION DE ACERAS C/10 ESQ. 30 CABALLERO</t>
  </si>
  <si>
    <t>RECONSTRUCCION DE ACERAS C/11</t>
  </si>
  <si>
    <t>RECONSTRUCCION DE CONTENES C/11</t>
  </si>
  <si>
    <t>SEMILLERO II</t>
  </si>
  <si>
    <t>CONSTRUCCION DE PEATONES</t>
  </si>
  <si>
    <t>Peaton 1</t>
  </si>
  <si>
    <t>Peaton 2</t>
  </si>
  <si>
    <t>CIUDAD SATELITE</t>
  </si>
  <si>
    <t>RECONSTRUCCION DE ACERAS C/SERGIO HERNANDEZ</t>
  </si>
  <si>
    <t>RECONSTRUCCION DE ACERAS MANZANA 11</t>
  </si>
  <si>
    <t>MONTE BONITO</t>
  </si>
  <si>
    <t>RECONSTRUCCION DE CONTENES C/2</t>
  </si>
  <si>
    <t>RECONSTRUCCION DE CONTENES C/3</t>
  </si>
  <si>
    <t>RECONSTRUCCION DE CONTENES C/13</t>
  </si>
  <si>
    <t>RECONSTRUCCION DE CONTENES C/7</t>
  </si>
  <si>
    <t>RECONSTRUCCION DE CONTENES C/JCE</t>
  </si>
  <si>
    <t>RECONSTRUCCION DE ACERAS C/2</t>
  </si>
  <si>
    <t>RECONSTRUCCION DE ACERAS C/7</t>
  </si>
  <si>
    <t>RECONSTRUCCION DE ACERAS C/JCE</t>
  </si>
  <si>
    <t>3 Badenes C/3 (Proximo a la escuela Emma)</t>
  </si>
  <si>
    <t>Baden C/5 (Proximo a la escuela Emma)</t>
  </si>
  <si>
    <t>Baden C/6 (Proximo a la escuela Emma)</t>
  </si>
  <si>
    <t>Baden C/7 (Proximo a la escuela Emma)</t>
  </si>
  <si>
    <t xml:space="preserve">SUB-TOTAL  </t>
  </si>
  <si>
    <t>GASTOS INDIRECTOS</t>
  </si>
  <si>
    <t>Dirección Técnica</t>
  </si>
  <si>
    <t>%</t>
  </si>
  <si>
    <t>ITBIS LEY 253-12 (18 % DEL 10%)</t>
  </si>
  <si>
    <t>CODIA  (1$ POR CADA $1000) DECRETO 319-98</t>
  </si>
  <si>
    <t>Gastos Administrativos</t>
  </si>
  <si>
    <t>Transporte</t>
  </si>
  <si>
    <t>Fianzas y Seguros</t>
  </si>
  <si>
    <t>Ley de Pensión y Jubilación</t>
  </si>
  <si>
    <t>TOTAL GENERAL DEL PROYECTO RD$</t>
  </si>
  <si>
    <t xml:space="preserve">APROBADO POR : </t>
  </si>
  <si>
    <t xml:space="preserve">REALIZADO POR : </t>
  </si>
  <si>
    <t>Ing. Fausto Tejada</t>
  </si>
  <si>
    <t>UBICACIÓN: Varios Sectores del D.M. en la Zona Oeste, D.M. Santiago Oeste</t>
  </si>
  <si>
    <t>BRISAS DEL CANAL</t>
  </si>
  <si>
    <t>Peaton 3</t>
  </si>
  <si>
    <t>INGENIO ABAJO</t>
  </si>
  <si>
    <t>Baden C/Principal Con C/6</t>
  </si>
  <si>
    <t>Baden C/Principal Con C/Frente a la policia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</si>
</sst>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#,##0.000"/>
    <numFmt numFmtId="167" formatCode="_(&quot;RD$&quot;* #,##0.00_);_(&quot;RD$&quot;* \(#,##0.00\);_(&quot;RD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indexed="63"/>
      <name val="Arial"/>
      <family val="2"/>
    </font>
    <font>
      <b/>
      <sz val="12"/>
      <name val="Calibri"/>
      <family val="2"/>
      <scheme val="minor"/>
    </font>
    <font>
      <b/>
      <sz val="10"/>
      <color indexed="63"/>
      <name val="Arial"/>
      <family val="2"/>
    </font>
    <font>
      <b/>
      <sz val="10"/>
      <name val="Calibri"/>
      <family val="2"/>
      <scheme val="minor"/>
    </font>
    <font>
      <b/>
      <i/>
      <sz val="9"/>
      <name val="Arial"/>
      <family val="2"/>
    </font>
    <font>
      <b/>
      <sz val="10"/>
      <name val="Arial Narrow"/>
      <family val="2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</font>
    <font>
      <sz val="10"/>
      <color rgb="FF000000"/>
      <name val="Calibri"/>
      <family val="2"/>
    </font>
    <font>
      <b/>
      <i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12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165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2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/>
    <xf numFmtId="0" fontId="4" fillId="0" borderId="0" xfId="0" applyFont="1" applyBorder="1" applyAlignment="1">
      <alignment horizontal="center"/>
    </xf>
    <xf numFmtId="0" fontId="5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/>
    <xf numFmtId="0" fontId="8" fillId="0" borderId="0" xfId="0" applyFont="1" applyBorder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right"/>
    </xf>
    <xf numFmtId="0" fontId="6" fillId="0" borderId="1" xfId="0" applyFont="1" applyBorder="1" applyAlignment="1">
      <alignment horizontal="center"/>
    </xf>
    <xf numFmtId="0" fontId="0" fillId="0" borderId="0" xfId="0" applyBorder="1" applyAlignment="1"/>
    <xf numFmtId="0" fontId="6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9" fillId="3" borderId="3" xfId="0" applyFont="1" applyFill="1" applyBorder="1"/>
    <xf numFmtId="0" fontId="10" fillId="0" borderId="4" xfId="0" applyFont="1" applyFill="1" applyBorder="1" applyAlignment="1">
      <alignment horizontal="center"/>
    </xf>
    <xf numFmtId="0" fontId="11" fillId="0" borderId="3" xfId="0" applyFont="1" applyFill="1" applyBorder="1"/>
    <xf numFmtId="4" fontId="9" fillId="0" borderId="3" xfId="0" applyNumberFormat="1" applyFont="1" applyFill="1" applyBorder="1" applyAlignment="1">
      <alignment horizontal="center"/>
    </xf>
    <xf numFmtId="0" fontId="6" fillId="0" borderId="3" xfId="1" applyFont="1" applyFill="1" applyBorder="1" applyAlignment="1">
      <alignment horizontal="center"/>
    </xf>
    <xf numFmtId="2" fontId="13" fillId="0" borderId="3" xfId="2" applyNumberFormat="1" applyFont="1" applyFill="1" applyBorder="1" applyAlignment="1">
      <alignment horizontal="center"/>
    </xf>
    <xf numFmtId="164" fontId="10" fillId="0" borderId="4" xfId="2" applyFont="1" applyFill="1" applyBorder="1"/>
    <xf numFmtId="164" fontId="6" fillId="0" borderId="3" xfId="2" applyFont="1" applyFill="1" applyBorder="1"/>
    <xf numFmtId="0" fontId="6" fillId="0" borderId="4" xfId="0" applyFont="1" applyFill="1" applyBorder="1" applyAlignment="1">
      <alignment horizontal="center"/>
    </xf>
    <xf numFmtId="0" fontId="9" fillId="0" borderId="3" xfId="0" applyFont="1" applyFill="1" applyBorder="1"/>
    <xf numFmtId="0" fontId="0" fillId="0" borderId="0" xfId="0" applyFill="1"/>
    <xf numFmtId="0" fontId="0" fillId="0" borderId="3" xfId="0" applyFill="1" applyBorder="1"/>
    <xf numFmtId="4" fontId="10" fillId="0" borderId="4" xfId="2" applyNumberFormat="1" applyFont="1" applyFill="1" applyBorder="1"/>
    <xf numFmtId="4" fontId="6" fillId="0" borderId="3" xfId="2" applyNumberFormat="1" applyFont="1" applyFill="1" applyBorder="1"/>
    <xf numFmtId="4" fontId="0" fillId="0" borderId="0" xfId="0" applyNumberFormat="1"/>
    <xf numFmtId="164" fontId="14" fillId="0" borderId="3" xfId="2" applyFont="1" applyFill="1" applyBorder="1"/>
    <xf numFmtId="2" fontId="15" fillId="0" borderId="3" xfId="2" applyNumberFormat="1" applyFont="1" applyFill="1" applyBorder="1" applyAlignment="1">
      <alignment horizontal="center"/>
    </xf>
    <xf numFmtId="164" fontId="15" fillId="0" borderId="3" xfId="2" applyFont="1" applyFill="1" applyBorder="1" applyAlignment="1">
      <alignment horizontal="center"/>
    </xf>
    <xf numFmtId="4" fontId="16" fillId="0" borderId="3" xfId="0" applyNumberFormat="1" applyFont="1" applyFill="1" applyBorder="1" applyAlignment="1">
      <alignment horizontal="center"/>
    </xf>
    <xf numFmtId="164" fontId="11" fillId="0" borderId="4" xfId="2" applyFont="1" applyFill="1" applyBorder="1"/>
    <xf numFmtId="0" fontId="16" fillId="0" borderId="3" xfId="0" applyFont="1" applyFill="1" applyBorder="1"/>
    <xf numFmtId="4" fontId="15" fillId="0" borderId="3" xfId="2" applyNumberFormat="1" applyFont="1" applyFill="1" applyBorder="1" applyAlignment="1">
      <alignment horizontal="center"/>
    </xf>
    <xf numFmtId="4" fontId="13" fillId="0" borderId="3" xfId="3" applyNumberFormat="1" applyFont="1" applyFill="1" applyBorder="1" applyAlignment="1">
      <alignment horizontal="center"/>
    </xf>
    <xf numFmtId="4" fontId="10" fillId="0" borderId="5" xfId="1" applyNumberFormat="1" applyFont="1" applyFill="1" applyBorder="1" applyAlignment="1">
      <alignment horizontal="center"/>
    </xf>
    <xf numFmtId="0" fontId="10" fillId="0" borderId="3" xfId="1" applyFont="1" applyFill="1" applyBorder="1" applyAlignment="1">
      <alignment horizontal="center"/>
    </xf>
    <xf numFmtId="0" fontId="16" fillId="0" borderId="3" xfId="0" applyFont="1" applyBorder="1"/>
    <xf numFmtId="4" fontId="10" fillId="0" borderId="3" xfId="4" applyNumberFormat="1" applyFont="1" applyFill="1" applyBorder="1" applyAlignment="1">
      <alignment horizontal="center"/>
    </xf>
    <xf numFmtId="164" fontId="6" fillId="0" borderId="4" xfId="2" applyFont="1" applyFill="1" applyBorder="1"/>
    <xf numFmtId="0" fontId="10" fillId="0" borderId="3" xfId="0" applyFont="1" applyFill="1" applyBorder="1"/>
    <xf numFmtId="164" fontId="17" fillId="0" borderId="3" xfId="2" applyFont="1" applyFill="1" applyBorder="1"/>
    <xf numFmtId="2" fontId="10" fillId="0" borderId="3" xfId="1" applyNumberFormat="1" applyFont="1" applyFill="1" applyBorder="1" applyAlignment="1">
      <alignment horizontal="center"/>
    </xf>
    <xf numFmtId="0" fontId="9" fillId="0" borderId="3" xfId="0" applyFont="1" applyBorder="1"/>
    <xf numFmtId="0" fontId="11" fillId="0" borderId="3" xfId="0" applyFont="1" applyFill="1" applyBorder="1" applyAlignment="1">
      <alignment wrapText="1"/>
    </xf>
    <xf numFmtId="164" fontId="0" fillId="0" borderId="0" xfId="0" applyNumberFormat="1"/>
    <xf numFmtId="164" fontId="18" fillId="0" borderId="3" xfId="2" applyFont="1" applyFill="1" applyBorder="1" applyAlignment="1">
      <alignment horizontal="center"/>
    </xf>
    <xf numFmtId="0" fontId="9" fillId="0" borderId="4" xfId="0" applyFont="1" applyFill="1" applyBorder="1"/>
    <xf numFmtId="0" fontId="16" fillId="0" borderId="0" xfId="0" applyFont="1"/>
    <xf numFmtId="0" fontId="0" fillId="0" borderId="4" xfId="0" applyFill="1" applyBorder="1"/>
    <xf numFmtId="0" fontId="6" fillId="0" borderId="3" xfId="0" applyFont="1" applyFill="1" applyBorder="1"/>
    <xf numFmtId="0" fontId="0" fillId="0" borderId="3" xfId="0" applyFont="1" applyFill="1" applyBorder="1"/>
    <xf numFmtId="4" fontId="6" fillId="0" borderId="0" xfId="0" applyNumberFormat="1" applyFont="1" applyAlignment="1">
      <alignment horizontal="left"/>
    </xf>
    <xf numFmtId="2" fontId="10" fillId="0" borderId="4" xfId="0" applyNumberFormat="1" applyFont="1" applyFill="1" applyBorder="1" applyAlignment="1">
      <alignment horizontal="center"/>
    </xf>
    <xf numFmtId="0" fontId="10" fillId="0" borderId="3" xfId="0" applyFont="1" applyBorder="1" applyAlignment="1"/>
    <xf numFmtId="4" fontId="10" fillId="0" borderId="3" xfId="1" applyNumberFormat="1" applyFont="1" applyFill="1" applyBorder="1" applyAlignment="1">
      <alignment horizontal="center"/>
    </xf>
    <xf numFmtId="2" fontId="6" fillId="0" borderId="6" xfId="0" applyNumberFormat="1" applyFont="1" applyBorder="1" applyAlignment="1">
      <alignment horizontal="right"/>
    </xf>
    <xf numFmtId="4" fontId="4" fillId="0" borderId="3" xfId="5" applyNumberFormat="1" applyFont="1" applyBorder="1"/>
    <xf numFmtId="0" fontId="6" fillId="0" borderId="3" xfId="0" applyFont="1" applyBorder="1"/>
    <xf numFmtId="0" fontId="10" fillId="0" borderId="3" xfId="0" applyFont="1" applyBorder="1"/>
    <xf numFmtId="0" fontId="10" fillId="0" borderId="3" xfId="0" applyFont="1" applyBorder="1" applyAlignment="1">
      <alignment horizontal="center"/>
    </xf>
    <xf numFmtId="2" fontId="10" fillId="0" borderId="3" xfId="0" applyNumberFormat="1" applyFont="1" applyBorder="1"/>
    <xf numFmtId="2" fontId="6" fillId="0" borderId="6" xfId="0" applyNumberFormat="1" applyFont="1" applyBorder="1"/>
    <xf numFmtId="0" fontId="10" fillId="0" borderId="3" xfId="0" applyFont="1" applyBorder="1" applyAlignment="1">
      <alignment horizontal="left"/>
    </xf>
    <xf numFmtId="2" fontId="10" fillId="0" borderId="3" xfId="2" applyNumberFormat="1" applyFont="1" applyBorder="1" applyAlignment="1">
      <alignment horizontal="center"/>
    </xf>
    <xf numFmtId="4" fontId="10" fillId="0" borderId="3" xfId="0" applyNumberFormat="1" applyFont="1" applyBorder="1" applyAlignment="1">
      <alignment horizontal="center"/>
    </xf>
    <xf numFmtId="4" fontId="10" fillId="0" borderId="3" xfId="2" applyNumberFormat="1" applyFont="1" applyBorder="1"/>
    <xf numFmtId="4" fontId="10" fillId="0" borderId="6" xfId="2" applyNumberFormat="1" applyFont="1" applyBorder="1"/>
    <xf numFmtId="4" fontId="10" fillId="0" borderId="3" xfId="5" applyNumberFormat="1" applyFont="1" applyBorder="1"/>
    <xf numFmtId="4" fontId="10" fillId="0" borderId="3" xfId="0" applyNumberFormat="1" applyFont="1" applyBorder="1"/>
    <xf numFmtId="4" fontId="10" fillId="0" borderId="3" xfId="2" applyNumberFormat="1" applyFont="1" applyBorder="1" applyAlignment="1">
      <alignment horizontal="center"/>
    </xf>
    <xf numFmtId="166" fontId="10" fillId="0" borderId="3" xfId="0" applyNumberFormat="1" applyFont="1" applyBorder="1" applyAlignment="1">
      <alignment horizontal="center"/>
    </xf>
    <xf numFmtId="4" fontId="10" fillId="0" borderId="3" xfId="5" applyNumberFormat="1" applyFont="1" applyFill="1" applyBorder="1"/>
    <xf numFmtId="2" fontId="10" fillId="0" borderId="3" xfId="0" applyNumberFormat="1" applyFont="1" applyBorder="1" applyAlignment="1">
      <alignment horizontal="center"/>
    </xf>
    <xf numFmtId="0" fontId="6" fillId="0" borderId="6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19" fillId="0" borderId="0" xfId="0" applyFont="1" applyBorder="1" applyAlignment="1">
      <alignment horizontal="left"/>
    </xf>
    <xf numFmtId="164" fontId="19" fillId="0" borderId="0" xfId="2" applyFont="1" applyBorder="1"/>
    <xf numFmtId="0" fontId="19" fillId="0" borderId="0" xfId="0" applyFont="1" applyBorder="1"/>
    <xf numFmtId="167" fontId="19" fillId="0" borderId="0" xfId="5" applyNumberFormat="1" applyFont="1" applyBorder="1"/>
    <xf numFmtId="0" fontId="10" fillId="0" borderId="8" xfId="0" applyFont="1" applyBorder="1" applyAlignment="1">
      <alignment horizontal="center"/>
    </xf>
    <xf numFmtId="0" fontId="10" fillId="0" borderId="0" xfId="0" applyFont="1"/>
    <xf numFmtId="0" fontId="10" fillId="0" borderId="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0" xfId="0" applyFont="1"/>
    <xf numFmtId="0" fontId="6" fillId="0" borderId="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9">
    <cellStyle name="Millares 2" xfId="3"/>
    <cellStyle name="Millares 2 2" xfId="6"/>
    <cellStyle name="Millares 3" xfId="7"/>
    <cellStyle name="Millares 4" xfId="2"/>
    <cellStyle name="Moneda 2" xfId="8"/>
    <cellStyle name="Moneda 3" xfId="5"/>
    <cellStyle name="Normal" xfId="0" builtinId="0"/>
    <cellStyle name="Normal 2" xfId="1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24765</xdr:rowOff>
    </xdr:from>
    <xdr:to>
      <xdr:col>1</xdr:col>
      <xdr:colOff>419101</xdr:colOff>
      <xdr:row>4</xdr:row>
      <xdr:rowOff>200025</xdr:rowOff>
    </xdr:to>
    <xdr:pic>
      <xdr:nvPicPr>
        <xdr:cNvPr id="2" name="Imagen 2" descr="C:\Users\admin\Desktop\descarga (1)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4765"/>
          <a:ext cx="800100" cy="8610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24765</xdr:rowOff>
    </xdr:from>
    <xdr:to>
      <xdr:col>1</xdr:col>
      <xdr:colOff>419101</xdr:colOff>
      <xdr:row>4</xdr:row>
      <xdr:rowOff>200025</xdr:rowOff>
    </xdr:to>
    <xdr:pic>
      <xdr:nvPicPr>
        <xdr:cNvPr id="2" name="Imagen 2" descr="C:\Users\admin\Desktop\descarga (1)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4765"/>
          <a:ext cx="800100" cy="8610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7"/>
  <sheetViews>
    <sheetView tabSelected="1" topLeftCell="A34" zoomScaleNormal="100" workbookViewId="0">
      <selection activeCell="G53" sqref="G53"/>
    </sheetView>
  </sheetViews>
  <sheetFormatPr baseColWidth="10" defaultColWidth="11.42578125" defaultRowHeight="15" x14ac:dyDescent="0.25"/>
  <cols>
    <col min="1" max="1" width="5.7109375" customWidth="1"/>
    <col min="2" max="2" width="38" customWidth="1"/>
    <col min="3" max="3" width="8.85546875" customWidth="1"/>
    <col min="4" max="4" width="7.5703125" customWidth="1"/>
    <col min="5" max="5" width="12" customWidth="1"/>
    <col min="6" max="6" width="12.42578125" customWidth="1"/>
    <col min="7" max="7" width="14.85546875" customWidth="1"/>
    <col min="8" max="8" width="13.140625" bestFit="1" customWidth="1"/>
  </cols>
  <sheetData>
    <row r="1" spans="1:9" ht="18.75" x14ac:dyDescent="0.3">
      <c r="A1" s="1" t="s">
        <v>0</v>
      </c>
      <c r="B1" s="1"/>
      <c r="C1" s="1"/>
      <c r="D1" s="1"/>
      <c r="E1" s="1"/>
      <c r="F1" s="1"/>
      <c r="G1" s="1"/>
      <c r="H1" s="2"/>
    </row>
    <row r="2" spans="1:9" ht="15.75" x14ac:dyDescent="0.25">
      <c r="A2" s="3" t="s">
        <v>1</v>
      </c>
      <c r="B2" s="3"/>
      <c r="C2" s="3"/>
      <c r="D2" s="3"/>
      <c r="E2" s="3"/>
      <c r="F2" s="3"/>
      <c r="G2" s="3"/>
      <c r="H2" s="4"/>
    </row>
    <row r="3" spans="1:9" ht="15.75" x14ac:dyDescent="0.25">
      <c r="A3" s="3" t="s">
        <v>2</v>
      </c>
      <c r="B3" s="3"/>
      <c r="C3" s="3"/>
      <c r="D3" s="3"/>
      <c r="E3" s="3"/>
      <c r="F3" s="3"/>
      <c r="G3" s="3"/>
      <c r="H3" s="4"/>
    </row>
    <row r="4" spans="1:9" ht="4.1500000000000004" customHeight="1" x14ac:dyDescent="0.25">
      <c r="A4" s="5"/>
      <c r="B4" s="5"/>
      <c r="C4" s="5"/>
      <c r="D4" s="5"/>
      <c r="E4" s="5"/>
      <c r="F4" s="5"/>
      <c r="G4" s="5"/>
      <c r="H4" s="4"/>
    </row>
    <row r="5" spans="1:9" ht="27.6" customHeight="1" x14ac:dyDescent="0.25">
      <c r="A5" s="6" t="s">
        <v>3</v>
      </c>
      <c r="B5" s="6"/>
      <c r="C5" s="6"/>
      <c r="D5" s="6"/>
      <c r="E5" s="6"/>
      <c r="F5" s="6"/>
      <c r="G5" s="6"/>
      <c r="H5" s="7"/>
    </row>
    <row r="6" spans="1:9" x14ac:dyDescent="0.25">
      <c r="A6" s="5" t="s">
        <v>88</v>
      </c>
      <c r="B6" s="5"/>
      <c r="C6" s="5"/>
      <c r="D6" s="5"/>
      <c r="E6" s="5"/>
      <c r="F6" s="5"/>
      <c r="G6" s="5"/>
      <c r="H6" s="8"/>
    </row>
    <row r="7" spans="1:9" ht="15.75" thickBot="1" x14ac:dyDescent="0.3">
      <c r="A7" s="9"/>
      <c r="C7" s="9"/>
      <c r="D7" s="9"/>
      <c r="E7" s="9"/>
      <c r="F7" s="9"/>
      <c r="G7" s="9"/>
      <c r="H7" s="8"/>
    </row>
    <row r="8" spans="1:9" ht="15.75" thickBot="1" x14ac:dyDescent="0.3">
      <c r="A8" s="10"/>
      <c r="B8" s="10"/>
      <c r="C8" s="10"/>
      <c r="D8" s="10"/>
      <c r="E8" s="11" t="s">
        <v>5</v>
      </c>
      <c r="F8" s="11"/>
      <c r="G8" s="12"/>
      <c r="H8" s="13"/>
    </row>
    <row r="9" spans="1:9" ht="15.75" thickBot="1" x14ac:dyDescent="0.3">
      <c r="A9" s="14" t="s">
        <v>6</v>
      </c>
      <c r="B9" s="15" t="s">
        <v>7</v>
      </c>
      <c r="C9" s="15" t="s">
        <v>8</v>
      </c>
      <c r="D9" s="15" t="s">
        <v>9</v>
      </c>
      <c r="E9" s="15" t="s">
        <v>10</v>
      </c>
      <c r="F9" s="15" t="s">
        <v>11</v>
      </c>
      <c r="G9" s="15" t="s">
        <v>12</v>
      </c>
      <c r="H9" s="4"/>
    </row>
    <row r="10" spans="1:9" ht="15.75" thickTop="1" x14ac:dyDescent="0.25">
      <c r="A10" s="16"/>
      <c r="B10" s="16" t="s">
        <v>89</v>
      </c>
      <c r="C10" s="16"/>
      <c r="D10" s="16"/>
      <c r="E10" s="16"/>
      <c r="F10" s="16"/>
      <c r="G10" s="16"/>
    </row>
    <row r="11" spans="1:9" ht="17.25" customHeight="1" x14ac:dyDescent="0.25">
      <c r="A11" s="51"/>
      <c r="B11" s="48" t="s">
        <v>55</v>
      </c>
      <c r="C11" s="25"/>
      <c r="D11" s="25"/>
      <c r="E11" s="25"/>
      <c r="F11" s="51"/>
      <c r="G11" s="25"/>
    </row>
    <row r="12" spans="1:9" x14ac:dyDescent="0.25">
      <c r="A12" s="24">
        <v>1</v>
      </c>
      <c r="B12" s="25" t="s">
        <v>15</v>
      </c>
      <c r="C12" s="53"/>
      <c r="D12" s="27"/>
      <c r="E12" s="21"/>
      <c r="F12" s="28"/>
      <c r="G12" s="29">
        <f>SUM(F13:F15)</f>
        <v>0</v>
      </c>
      <c r="I12" s="30"/>
    </row>
    <row r="13" spans="1:9" x14ac:dyDescent="0.25">
      <c r="A13" s="17">
        <f t="shared" ref="A13:A15" si="0">A12+0.01</f>
        <v>1.01</v>
      </c>
      <c r="B13" s="36" t="s">
        <v>31</v>
      </c>
      <c r="C13" s="34">
        <v>22</v>
      </c>
      <c r="D13" s="33" t="s">
        <v>17</v>
      </c>
      <c r="E13" s="37"/>
      <c r="F13" s="28">
        <f>C13*E13</f>
        <v>0</v>
      </c>
      <c r="G13" s="29"/>
    </row>
    <row r="14" spans="1:9" x14ac:dyDescent="0.25">
      <c r="A14" s="17">
        <f t="shared" si="0"/>
        <v>1.02</v>
      </c>
      <c r="B14" s="36" t="s">
        <v>32</v>
      </c>
      <c r="C14" s="34">
        <f>C13*1.3</f>
        <v>28.6</v>
      </c>
      <c r="D14" s="33" t="s">
        <v>17</v>
      </c>
      <c r="E14" s="38"/>
      <c r="F14" s="28">
        <f>C14*E14</f>
        <v>0</v>
      </c>
      <c r="G14" s="29"/>
    </row>
    <row r="15" spans="1:9" x14ac:dyDescent="0.25">
      <c r="A15" s="17">
        <f t="shared" si="0"/>
        <v>1.03</v>
      </c>
      <c r="B15" s="36" t="s">
        <v>36</v>
      </c>
      <c r="C15" s="34">
        <f>C13*0.5</f>
        <v>11</v>
      </c>
      <c r="D15" s="33" t="s">
        <v>17</v>
      </c>
      <c r="E15" s="39"/>
      <c r="F15" s="28">
        <f t="shared" ref="F15" si="1">C15*E15</f>
        <v>0</v>
      </c>
      <c r="G15" s="29"/>
    </row>
    <row r="16" spans="1:9" x14ac:dyDescent="0.25">
      <c r="A16" s="24">
        <v>2</v>
      </c>
      <c r="B16" s="54" t="s">
        <v>21</v>
      </c>
      <c r="C16" s="34"/>
      <c r="D16" s="40"/>
      <c r="E16" s="21"/>
      <c r="F16" s="22"/>
      <c r="G16" s="23">
        <f>SUM(F17:F19)</f>
        <v>0</v>
      </c>
    </row>
    <row r="17" spans="1:7" x14ac:dyDescent="0.25">
      <c r="A17" s="17">
        <f>A16+0.01</f>
        <v>2.0099999999999998</v>
      </c>
      <c r="B17" s="44" t="s">
        <v>56</v>
      </c>
      <c r="C17" s="34">
        <v>305.5</v>
      </c>
      <c r="D17" s="40" t="s">
        <v>26</v>
      </c>
      <c r="E17" s="21"/>
      <c r="F17" s="22">
        <f>C17*E17</f>
        <v>0</v>
      </c>
      <c r="G17" s="23"/>
    </row>
    <row r="18" spans="1:7" x14ac:dyDescent="0.25">
      <c r="A18" s="17">
        <f>A17+0.01</f>
        <v>2.0199999999999996</v>
      </c>
      <c r="B18" s="44" t="s">
        <v>57</v>
      </c>
      <c r="C18" s="34">
        <v>100.8</v>
      </c>
      <c r="D18" s="40" t="s">
        <v>26</v>
      </c>
      <c r="E18" s="21"/>
      <c r="F18" s="22">
        <f>C18*E18</f>
        <v>0</v>
      </c>
      <c r="G18" s="23"/>
    </row>
    <row r="19" spans="1:7" x14ac:dyDescent="0.25">
      <c r="A19" s="17">
        <f>A18+0.01</f>
        <v>2.0299999999999994</v>
      </c>
      <c r="B19" s="44" t="s">
        <v>90</v>
      </c>
      <c r="C19" s="34">
        <v>250.42</v>
      </c>
      <c r="D19" s="40" t="s">
        <v>26</v>
      </c>
      <c r="E19" s="21"/>
      <c r="F19" s="22">
        <f>C19*E19</f>
        <v>0</v>
      </c>
      <c r="G19" s="23"/>
    </row>
    <row r="20" spans="1:7" x14ac:dyDescent="0.25">
      <c r="A20" s="16"/>
      <c r="B20" s="16" t="s">
        <v>91</v>
      </c>
      <c r="C20" s="16"/>
      <c r="D20" s="16"/>
      <c r="E20" s="16"/>
      <c r="F20" s="16"/>
      <c r="G20" s="16"/>
    </row>
    <row r="21" spans="1:7" x14ac:dyDescent="0.25">
      <c r="A21" s="17"/>
      <c r="B21" s="45" t="s">
        <v>92</v>
      </c>
      <c r="C21" s="34"/>
      <c r="D21" s="33"/>
      <c r="E21" s="46"/>
      <c r="F21" s="22"/>
      <c r="G21" s="43"/>
    </row>
    <row r="22" spans="1:7" x14ac:dyDescent="0.25">
      <c r="A22" s="24">
        <v>3</v>
      </c>
      <c r="B22" s="25" t="s">
        <v>15</v>
      </c>
      <c r="C22" s="26"/>
      <c r="D22" s="27"/>
      <c r="E22" s="21"/>
      <c r="F22" s="28"/>
      <c r="G22" s="29">
        <f>SUM(F23:F25)</f>
        <v>0</v>
      </c>
    </row>
    <row r="23" spans="1:7" x14ac:dyDescent="0.25">
      <c r="A23" s="17">
        <f>A22+0.01</f>
        <v>3.01</v>
      </c>
      <c r="B23" s="36" t="s">
        <v>31</v>
      </c>
      <c r="C23" s="34">
        <f>C27*0.2</f>
        <v>2.4000000000000004</v>
      </c>
      <c r="D23" s="33" t="s">
        <v>17</v>
      </c>
      <c r="E23" s="37"/>
      <c r="F23" s="28">
        <f>C23*E23</f>
        <v>0</v>
      </c>
      <c r="G23" s="29"/>
    </row>
    <row r="24" spans="1:7" x14ac:dyDescent="0.25">
      <c r="A24" s="17">
        <f t="shared" ref="A24:A25" si="2">A23+0.01</f>
        <v>3.0199999999999996</v>
      </c>
      <c r="B24" s="36" t="s">
        <v>32</v>
      </c>
      <c r="C24" s="34">
        <f>C23*1.3</f>
        <v>3.1200000000000006</v>
      </c>
      <c r="D24" s="33" t="s">
        <v>17</v>
      </c>
      <c r="E24" s="38"/>
      <c r="F24" s="28">
        <f>C24*E24</f>
        <v>0</v>
      </c>
      <c r="G24" s="29"/>
    </row>
    <row r="25" spans="1:7" x14ac:dyDescent="0.25">
      <c r="A25" s="17">
        <f t="shared" si="2"/>
        <v>3.0299999999999994</v>
      </c>
      <c r="B25" s="36" t="s">
        <v>33</v>
      </c>
      <c r="C25" s="34">
        <f>C23</f>
        <v>2.4000000000000004</v>
      </c>
      <c r="D25" s="33" t="s">
        <v>17</v>
      </c>
      <c r="E25" s="39"/>
      <c r="F25" s="28">
        <f>C25*E25</f>
        <v>0</v>
      </c>
      <c r="G25" s="29"/>
    </row>
    <row r="26" spans="1:7" x14ac:dyDescent="0.25">
      <c r="A26" s="24">
        <v>4</v>
      </c>
      <c r="B26" s="47" t="s">
        <v>21</v>
      </c>
      <c r="C26" s="32"/>
      <c r="D26" s="33"/>
      <c r="E26" s="21"/>
      <c r="F26" s="22"/>
      <c r="G26" s="43">
        <f>SUM(F27:F28)</f>
        <v>0</v>
      </c>
    </row>
    <row r="27" spans="1:7" x14ac:dyDescent="0.25">
      <c r="A27" s="17">
        <f>A26+0.01</f>
        <v>4.01</v>
      </c>
      <c r="B27" s="41" t="s">
        <v>43</v>
      </c>
      <c r="C27" s="32">
        <v>12</v>
      </c>
      <c r="D27" s="33" t="s">
        <v>44</v>
      </c>
      <c r="E27" s="42"/>
      <c r="F27" s="22">
        <f t="shared" ref="F27" si="3">C27*E27</f>
        <v>0</v>
      </c>
      <c r="G27" s="43"/>
    </row>
    <row r="28" spans="1:7" x14ac:dyDescent="0.25">
      <c r="A28" s="17">
        <f>A27+0.01</f>
        <v>4.0199999999999996</v>
      </c>
      <c r="B28" s="41" t="s">
        <v>45</v>
      </c>
      <c r="C28" s="32">
        <v>12</v>
      </c>
      <c r="D28" s="33" t="s">
        <v>44</v>
      </c>
      <c r="E28" s="39"/>
      <c r="F28" s="22">
        <f>C28*E28</f>
        <v>0</v>
      </c>
      <c r="G28" s="43"/>
    </row>
    <row r="29" spans="1:7" x14ac:dyDescent="0.25">
      <c r="A29" s="17"/>
      <c r="B29" s="45" t="s">
        <v>93</v>
      </c>
      <c r="C29" s="34"/>
      <c r="D29" s="33"/>
      <c r="E29" s="46"/>
      <c r="F29" s="22"/>
      <c r="G29" s="43"/>
    </row>
    <row r="30" spans="1:7" x14ac:dyDescent="0.25">
      <c r="A30" s="24">
        <v>5</v>
      </c>
      <c r="B30" s="25" t="s">
        <v>15</v>
      </c>
      <c r="C30" s="26"/>
      <c r="D30" s="27"/>
      <c r="E30" s="21"/>
      <c r="F30" s="28"/>
      <c r="G30" s="29">
        <f>SUM(F31:F33)</f>
        <v>0</v>
      </c>
    </row>
    <row r="31" spans="1:7" x14ac:dyDescent="0.25">
      <c r="A31" s="17">
        <f>A30+0.01</f>
        <v>5.01</v>
      </c>
      <c r="B31" s="36" t="s">
        <v>31</v>
      </c>
      <c r="C31" s="34">
        <f>C35*0.2</f>
        <v>2.34</v>
      </c>
      <c r="D31" s="33" t="s">
        <v>17</v>
      </c>
      <c r="E31" s="37"/>
      <c r="F31" s="28">
        <f>C31*E31</f>
        <v>0</v>
      </c>
      <c r="G31" s="29"/>
    </row>
    <row r="32" spans="1:7" x14ac:dyDescent="0.25">
      <c r="A32" s="17">
        <f t="shared" ref="A32:A33" si="4">A31+0.01</f>
        <v>5.0199999999999996</v>
      </c>
      <c r="B32" s="36" t="s">
        <v>32</v>
      </c>
      <c r="C32" s="34">
        <f>C31*1.3</f>
        <v>3.0419999999999998</v>
      </c>
      <c r="D32" s="33" t="s">
        <v>17</v>
      </c>
      <c r="E32" s="38"/>
      <c r="F32" s="28">
        <f>C32*E32</f>
        <v>0</v>
      </c>
      <c r="G32" s="29"/>
    </row>
    <row r="33" spans="1:7" x14ac:dyDescent="0.25">
      <c r="A33" s="17">
        <f t="shared" si="4"/>
        <v>5.0299999999999994</v>
      </c>
      <c r="B33" s="36" t="s">
        <v>33</v>
      </c>
      <c r="C33" s="34">
        <f>C31</f>
        <v>2.34</v>
      </c>
      <c r="D33" s="33" t="s">
        <v>17</v>
      </c>
      <c r="E33" s="39"/>
      <c r="F33" s="28">
        <f>C33*E33</f>
        <v>0</v>
      </c>
      <c r="G33" s="29"/>
    </row>
    <row r="34" spans="1:7" x14ac:dyDescent="0.25">
      <c r="A34" s="24">
        <v>6</v>
      </c>
      <c r="B34" s="47" t="s">
        <v>21</v>
      </c>
      <c r="C34" s="32"/>
      <c r="D34" s="33"/>
      <c r="E34" s="21"/>
      <c r="F34" s="22"/>
      <c r="G34" s="43">
        <f>SUM(F35:F36)</f>
        <v>0</v>
      </c>
    </row>
    <row r="35" spans="1:7" x14ac:dyDescent="0.25">
      <c r="A35" s="17">
        <f>A34+0.01</f>
        <v>6.01</v>
      </c>
      <c r="B35" s="41" t="s">
        <v>43</v>
      </c>
      <c r="C35" s="32">
        <v>11.7</v>
      </c>
      <c r="D35" s="33" t="s">
        <v>44</v>
      </c>
      <c r="E35" s="42"/>
      <c r="F35" s="22">
        <f t="shared" ref="F35" si="5">C35*E35</f>
        <v>0</v>
      </c>
      <c r="G35" s="43"/>
    </row>
    <row r="36" spans="1:7" x14ac:dyDescent="0.25">
      <c r="A36" s="17">
        <f>A35+0.01</f>
        <v>6.02</v>
      </c>
      <c r="B36" s="41" t="s">
        <v>45</v>
      </c>
      <c r="C36" s="32">
        <v>11.7</v>
      </c>
      <c r="D36" s="33" t="s">
        <v>44</v>
      </c>
      <c r="E36" s="39"/>
      <c r="F36" s="22">
        <f>C36*E36</f>
        <v>0</v>
      </c>
      <c r="G36" s="43"/>
    </row>
    <row r="37" spans="1:7" ht="15.75" x14ac:dyDescent="0.25">
      <c r="A37" s="57"/>
      <c r="B37" s="58"/>
      <c r="C37" s="59"/>
      <c r="D37" s="59"/>
      <c r="E37" s="59"/>
      <c r="F37" s="60" t="s">
        <v>74</v>
      </c>
      <c r="G37" s="61">
        <f>SUM(G10:G34)</f>
        <v>0</v>
      </c>
    </row>
    <row r="38" spans="1:7" ht="15.75" x14ac:dyDescent="0.25">
      <c r="A38" s="24">
        <v>7</v>
      </c>
      <c r="B38" s="62" t="s">
        <v>75</v>
      </c>
      <c r="C38" s="63"/>
      <c r="D38" s="64"/>
      <c r="E38" s="65"/>
      <c r="F38" s="66"/>
      <c r="G38" s="61">
        <f>SUM(F39:F45)</f>
        <v>0</v>
      </c>
    </row>
    <row r="39" spans="1:7" x14ac:dyDescent="0.25">
      <c r="A39" s="57">
        <f>A38+0.01</f>
        <v>7.01</v>
      </c>
      <c r="B39" s="67" t="s">
        <v>76</v>
      </c>
      <c r="C39" s="68">
        <v>10</v>
      </c>
      <c r="D39" s="69" t="s">
        <v>77</v>
      </c>
      <c r="E39" s="70">
        <f>$G$37</f>
        <v>0</v>
      </c>
      <c r="F39" s="71">
        <f>E39*0.1</f>
        <v>0</v>
      </c>
      <c r="G39" s="72"/>
    </row>
    <row r="40" spans="1:7" x14ac:dyDescent="0.25">
      <c r="A40" s="57">
        <f t="shared" ref="A40:A45" si="6">A39+0.01</f>
        <v>7.02</v>
      </c>
      <c r="B40" s="73" t="s">
        <v>78</v>
      </c>
      <c r="C40" s="74">
        <v>18</v>
      </c>
      <c r="D40" s="69" t="s">
        <v>77</v>
      </c>
      <c r="E40" s="70">
        <f t="shared" ref="E40:E45" si="7">$G$37</f>
        <v>0</v>
      </c>
      <c r="F40" s="71">
        <f>F39*0.18</f>
        <v>0</v>
      </c>
      <c r="G40" s="72"/>
    </row>
    <row r="41" spans="1:7" x14ac:dyDescent="0.25">
      <c r="A41" s="57">
        <f t="shared" si="6"/>
        <v>7.0299999999999994</v>
      </c>
      <c r="B41" s="73" t="s">
        <v>79</v>
      </c>
      <c r="C41" s="75">
        <v>1E-3</v>
      </c>
      <c r="D41" s="69" t="s">
        <v>77</v>
      </c>
      <c r="E41" s="70">
        <f t="shared" si="7"/>
        <v>0</v>
      </c>
      <c r="F41" s="71">
        <f>E41*0.001</f>
        <v>0</v>
      </c>
      <c r="G41" s="72"/>
    </row>
    <row r="42" spans="1:7" x14ac:dyDescent="0.25">
      <c r="A42" s="57">
        <f t="shared" si="6"/>
        <v>7.0399999999999991</v>
      </c>
      <c r="B42" s="67" t="s">
        <v>80</v>
      </c>
      <c r="C42" s="68">
        <v>3</v>
      </c>
      <c r="D42" s="69" t="s">
        <v>77</v>
      </c>
      <c r="E42" s="70">
        <f t="shared" si="7"/>
        <v>0</v>
      </c>
      <c r="F42" s="71">
        <f>E42*0.03</f>
        <v>0</v>
      </c>
      <c r="G42" s="72"/>
    </row>
    <row r="43" spans="1:7" x14ac:dyDescent="0.25">
      <c r="A43" s="57">
        <f t="shared" si="6"/>
        <v>7.0499999999999989</v>
      </c>
      <c r="B43" s="67" t="s">
        <v>81</v>
      </c>
      <c r="C43" s="68">
        <v>2.5</v>
      </c>
      <c r="D43" s="69" t="s">
        <v>77</v>
      </c>
      <c r="E43" s="70">
        <f t="shared" si="7"/>
        <v>0</v>
      </c>
      <c r="F43" s="71">
        <f>E43*0.025</f>
        <v>0</v>
      </c>
      <c r="G43" s="72"/>
    </row>
    <row r="44" spans="1:7" x14ac:dyDescent="0.25">
      <c r="A44" s="57">
        <f t="shared" si="6"/>
        <v>7.0599999999999987</v>
      </c>
      <c r="B44" s="67" t="s">
        <v>82</v>
      </c>
      <c r="C44" s="68">
        <v>1.3</v>
      </c>
      <c r="D44" s="69" t="s">
        <v>77</v>
      </c>
      <c r="E44" s="70">
        <f t="shared" si="7"/>
        <v>0</v>
      </c>
      <c r="F44" s="71">
        <f>E44*0.013</f>
        <v>0</v>
      </c>
      <c r="G44" s="76"/>
    </row>
    <row r="45" spans="1:7" x14ac:dyDescent="0.25">
      <c r="A45" s="57">
        <f t="shared" si="6"/>
        <v>7.0699999999999985</v>
      </c>
      <c r="B45" s="67" t="s">
        <v>83</v>
      </c>
      <c r="C45" s="77">
        <v>1</v>
      </c>
      <c r="D45" s="69" t="s">
        <v>77</v>
      </c>
      <c r="E45" s="70">
        <f t="shared" si="7"/>
        <v>0</v>
      </c>
      <c r="F45" s="71">
        <f>E45*0.01</f>
        <v>0</v>
      </c>
      <c r="G45" s="76"/>
    </row>
    <row r="46" spans="1:7" ht="15.75" x14ac:dyDescent="0.25">
      <c r="A46" s="41"/>
      <c r="B46" s="78" t="s">
        <v>84</v>
      </c>
      <c r="C46" s="79"/>
      <c r="D46" s="79"/>
      <c r="E46" s="79"/>
      <c r="F46" s="79"/>
      <c r="G46" s="61">
        <f>SUM(G37:G38)</f>
        <v>0</v>
      </c>
    </row>
    <row r="47" spans="1:7" x14ac:dyDescent="0.25">
      <c r="A47" s="52"/>
      <c r="B47" s="80"/>
      <c r="C47" s="81"/>
      <c r="D47" s="82"/>
      <c r="E47" s="81"/>
      <c r="F47" s="81"/>
      <c r="G47" s="83"/>
    </row>
    <row r="48" spans="1:7" x14ac:dyDescent="0.25">
      <c r="A48" s="52"/>
      <c r="B48" s="84"/>
      <c r="C48" s="85"/>
      <c r="D48" s="85"/>
      <c r="E48" s="85"/>
      <c r="F48" s="86"/>
      <c r="G48" s="86"/>
    </row>
    <row r="49" spans="1:8" x14ac:dyDescent="0.25">
      <c r="A49" s="52"/>
      <c r="B49" s="87" t="s">
        <v>85</v>
      </c>
      <c r="C49" s="88"/>
      <c r="D49" s="88"/>
      <c r="E49" s="89" t="s">
        <v>86</v>
      </c>
      <c r="F49" s="89"/>
      <c r="G49" s="89"/>
    </row>
    <row r="50" spans="1:8" x14ac:dyDescent="0.25">
      <c r="B50" s="90" t="s">
        <v>87</v>
      </c>
      <c r="C50" s="85"/>
      <c r="D50" s="85"/>
      <c r="E50" s="91"/>
      <c r="F50" s="91"/>
      <c r="G50" s="91"/>
    </row>
    <row r="51" spans="1:8" x14ac:dyDescent="0.25">
      <c r="B51" s="90"/>
      <c r="C51" s="85"/>
      <c r="D51" s="85"/>
      <c r="E51" s="85"/>
      <c r="F51" s="56"/>
      <c r="G51" s="56"/>
    </row>
    <row r="62" spans="1:8" x14ac:dyDescent="0.25">
      <c r="H62" s="49"/>
    </row>
    <row r="93" spans="8:8" x14ac:dyDescent="0.25">
      <c r="H93" s="52"/>
    </row>
    <row r="94" spans="8:8" x14ac:dyDescent="0.25">
      <c r="H94" s="52"/>
    </row>
    <row r="95" spans="8:8" x14ac:dyDescent="0.25">
      <c r="H95" s="52"/>
    </row>
    <row r="96" spans="8:8" x14ac:dyDescent="0.25">
      <c r="H96" s="52"/>
    </row>
    <row r="97" spans="8:8" x14ac:dyDescent="0.25">
      <c r="H97" s="52"/>
    </row>
    <row r="98" spans="8:8" x14ac:dyDescent="0.25">
      <c r="H98" s="52"/>
    </row>
    <row r="99" spans="8:8" x14ac:dyDescent="0.25">
      <c r="H99" s="52"/>
    </row>
    <row r="100" spans="8:8" x14ac:dyDescent="0.25">
      <c r="H100" s="52"/>
    </row>
    <row r="101" spans="8:8" x14ac:dyDescent="0.25">
      <c r="H101" s="52"/>
    </row>
    <row r="102" spans="8:8" x14ac:dyDescent="0.25">
      <c r="H102" s="52"/>
    </row>
    <row r="103" spans="8:8" x14ac:dyDescent="0.25">
      <c r="H103" s="52"/>
    </row>
    <row r="104" spans="8:8" x14ac:dyDescent="0.25">
      <c r="H104" s="52"/>
    </row>
    <row r="105" spans="8:8" x14ac:dyDescent="0.25">
      <c r="H105" s="52"/>
    </row>
    <row r="106" spans="8:8" x14ac:dyDescent="0.25">
      <c r="H106" s="52"/>
    </row>
    <row r="107" spans="8:8" x14ac:dyDescent="0.25">
      <c r="H107" s="52"/>
    </row>
    <row r="108" spans="8:8" x14ac:dyDescent="0.25">
      <c r="H108" s="52"/>
    </row>
    <row r="109" spans="8:8" x14ac:dyDescent="0.25">
      <c r="H109" s="52"/>
    </row>
    <row r="110" spans="8:8" x14ac:dyDescent="0.25">
      <c r="H110" s="52"/>
    </row>
    <row r="111" spans="8:8" x14ac:dyDescent="0.25">
      <c r="H111" s="52"/>
    </row>
    <row r="112" spans="8:8" x14ac:dyDescent="0.25">
      <c r="H112" s="52"/>
    </row>
    <row r="113" spans="8:8" x14ac:dyDescent="0.25">
      <c r="H113" s="52"/>
    </row>
    <row r="114" spans="8:8" x14ac:dyDescent="0.25">
      <c r="H114" s="52"/>
    </row>
    <row r="115" spans="8:8" x14ac:dyDescent="0.25">
      <c r="H115" s="52"/>
    </row>
    <row r="116" spans="8:8" x14ac:dyDescent="0.25">
      <c r="H116" s="52"/>
    </row>
    <row r="117" spans="8:8" x14ac:dyDescent="0.25">
      <c r="H117" s="52"/>
    </row>
    <row r="118" spans="8:8" x14ac:dyDescent="0.25">
      <c r="H118" s="52"/>
    </row>
    <row r="119" spans="8:8" x14ac:dyDescent="0.25">
      <c r="H119" s="52"/>
    </row>
    <row r="120" spans="8:8" x14ac:dyDescent="0.25">
      <c r="H120" s="52"/>
    </row>
    <row r="121" spans="8:8" x14ac:dyDescent="0.25">
      <c r="H121" s="52"/>
    </row>
    <row r="122" spans="8:8" x14ac:dyDescent="0.25">
      <c r="H122" s="52"/>
    </row>
    <row r="123" spans="8:8" x14ac:dyDescent="0.25">
      <c r="H123" s="52"/>
    </row>
    <row r="124" spans="8:8" x14ac:dyDescent="0.25">
      <c r="H124" s="52"/>
    </row>
    <row r="125" spans="8:8" x14ac:dyDescent="0.25">
      <c r="H125" s="52"/>
    </row>
    <row r="126" spans="8:8" x14ac:dyDescent="0.25">
      <c r="H126" s="52"/>
    </row>
    <row r="127" spans="8:8" x14ac:dyDescent="0.25">
      <c r="H127" s="52"/>
    </row>
    <row r="128" spans="8:8" x14ac:dyDescent="0.25">
      <c r="H128" s="52"/>
    </row>
    <row r="129" spans="8:8" x14ac:dyDescent="0.25">
      <c r="H129" s="52"/>
    </row>
    <row r="130" spans="8:8" x14ac:dyDescent="0.25">
      <c r="H130" s="52"/>
    </row>
    <row r="131" spans="8:8" x14ac:dyDescent="0.25">
      <c r="H131" s="52"/>
    </row>
    <row r="132" spans="8:8" x14ac:dyDescent="0.25">
      <c r="H132" s="52"/>
    </row>
    <row r="133" spans="8:8" x14ac:dyDescent="0.25">
      <c r="H133" s="52"/>
    </row>
    <row r="134" spans="8:8" x14ac:dyDescent="0.25">
      <c r="H134" s="52"/>
    </row>
    <row r="135" spans="8:8" x14ac:dyDescent="0.25">
      <c r="H135" s="52"/>
    </row>
    <row r="136" spans="8:8" x14ac:dyDescent="0.25">
      <c r="H136" s="52"/>
    </row>
    <row r="137" spans="8:8" x14ac:dyDescent="0.25">
      <c r="H137" s="52"/>
    </row>
    <row r="138" spans="8:8" x14ac:dyDescent="0.25">
      <c r="H138" s="52"/>
    </row>
    <row r="139" spans="8:8" x14ac:dyDescent="0.25">
      <c r="H139" s="52"/>
    </row>
    <row r="140" spans="8:8" x14ac:dyDescent="0.25">
      <c r="H140" s="52"/>
    </row>
    <row r="141" spans="8:8" x14ac:dyDescent="0.25">
      <c r="H141" s="52"/>
    </row>
    <row r="142" spans="8:8" x14ac:dyDescent="0.25">
      <c r="H142" s="52"/>
    </row>
    <row r="143" spans="8:8" x14ac:dyDescent="0.25">
      <c r="H143" s="52"/>
    </row>
    <row r="144" spans="8:8" x14ac:dyDescent="0.25">
      <c r="H144" s="52"/>
    </row>
    <row r="145" spans="8:8" x14ac:dyDescent="0.25">
      <c r="H145" s="52"/>
    </row>
    <row r="146" spans="8:8" x14ac:dyDescent="0.25">
      <c r="H146" s="52"/>
    </row>
    <row r="147" spans="8:8" x14ac:dyDescent="0.25">
      <c r="H147" s="52"/>
    </row>
    <row r="148" spans="8:8" x14ac:dyDescent="0.25">
      <c r="H148" s="52"/>
    </row>
    <row r="149" spans="8:8" x14ac:dyDescent="0.25">
      <c r="H149" s="52"/>
    </row>
    <row r="150" spans="8:8" x14ac:dyDescent="0.25">
      <c r="H150" s="52"/>
    </row>
    <row r="151" spans="8:8" x14ac:dyDescent="0.25">
      <c r="H151" s="52"/>
    </row>
    <row r="152" spans="8:8" x14ac:dyDescent="0.25">
      <c r="H152" s="52"/>
    </row>
    <row r="153" spans="8:8" x14ac:dyDescent="0.25">
      <c r="H153" s="52"/>
    </row>
    <row r="154" spans="8:8" x14ac:dyDescent="0.25">
      <c r="H154" s="52"/>
    </row>
    <row r="155" spans="8:8" x14ac:dyDescent="0.25">
      <c r="H155" s="52"/>
    </row>
    <row r="156" spans="8:8" x14ac:dyDescent="0.25">
      <c r="H156" s="52"/>
    </row>
    <row r="157" spans="8:8" x14ac:dyDescent="0.25">
      <c r="H157" s="52"/>
    </row>
    <row r="158" spans="8:8" x14ac:dyDescent="0.25">
      <c r="H158" s="52"/>
    </row>
    <row r="159" spans="8:8" x14ac:dyDescent="0.25">
      <c r="H159" s="52"/>
    </row>
    <row r="160" spans="8:8" x14ac:dyDescent="0.25">
      <c r="H160" s="52"/>
    </row>
    <row r="161" spans="8:8" x14ac:dyDescent="0.25">
      <c r="H161" s="52"/>
    </row>
    <row r="162" spans="8:8" x14ac:dyDescent="0.25">
      <c r="H162" s="52"/>
    </row>
    <row r="163" spans="8:8" x14ac:dyDescent="0.25">
      <c r="H163" s="52"/>
    </row>
    <row r="164" spans="8:8" x14ac:dyDescent="0.25">
      <c r="H164" s="52"/>
    </row>
    <row r="165" spans="8:8" x14ac:dyDescent="0.25">
      <c r="H165" s="52"/>
    </row>
    <row r="166" spans="8:8" x14ac:dyDescent="0.25">
      <c r="H166" s="52"/>
    </row>
    <row r="167" spans="8:8" x14ac:dyDescent="0.25">
      <c r="H167" s="52"/>
    </row>
    <row r="168" spans="8:8" x14ac:dyDescent="0.25">
      <c r="H168" s="52"/>
    </row>
    <row r="169" spans="8:8" x14ac:dyDescent="0.25">
      <c r="H169" s="52"/>
    </row>
    <row r="170" spans="8:8" x14ac:dyDescent="0.25">
      <c r="H170" s="52"/>
    </row>
    <row r="171" spans="8:8" x14ac:dyDescent="0.25">
      <c r="H171" s="52"/>
    </row>
    <row r="172" spans="8:8" x14ac:dyDescent="0.25">
      <c r="H172" s="52"/>
    </row>
    <row r="173" spans="8:8" x14ac:dyDescent="0.25">
      <c r="H173" s="52"/>
    </row>
    <row r="174" spans="8:8" x14ac:dyDescent="0.25">
      <c r="H174" s="52"/>
    </row>
    <row r="175" spans="8:8" x14ac:dyDescent="0.25">
      <c r="H175" s="52"/>
    </row>
    <row r="176" spans="8:8" x14ac:dyDescent="0.25">
      <c r="H176" s="52"/>
    </row>
    <row r="177" spans="8:8" x14ac:dyDescent="0.25">
      <c r="H177" s="56"/>
    </row>
  </sheetData>
  <mergeCells count="11">
    <mergeCell ref="E8:F8"/>
    <mergeCell ref="B46:F46"/>
    <mergeCell ref="F48:G48"/>
    <mergeCell ref="E49:G49"/>
    <mergeCell ref="E50:G50"/>
    <mergeCell ref="A1:G1"/>
    <mergeCell ref="A2:G2"/>
    <mergeCell ref="A3:G3"/>
    <mergeCell ref="A4:G4"/>
    <mergeCell ref="A5:G5"/>
    <mergeCell ref="A6:G6"/>
  </mergeCells>
  <pageMargins left="0.43307086614173229" right="0.15748031496062992" top="0.74803149606299213" bottom="0.74803149606299213" header="0.31496062992125984" footer="0.31496062992125984"/>
  <pageSetup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2"/>
  <sheetViews>
    <sheetView topLeftCell="A212" zoomScaleNormal="100" workbookViewId="0">
      <selection activeCell="C232" sqref="C232"/>
    </sheetView>
  </sheetViews>
  <sheetFormatPr baseColWidth="10" defaultColWidth="11.42578125" defaultRowHeight="15" x14ac:dyDescent="0.25"/>
  <cols>
    <col min="1" max="1" width="5.7109375" customWidth="1"/>
    <col min="2" max="2" width="38" customWidth="1"/>
    <col min="3" max="3" width="8.85546875" customWidth="1"/>
    <col min="4" max="4" width="7.5703125" customWidth="1"/>
    <col min="5" max="5" width="12" customWidth="1"/>
    <col min="6" max="6" width="12.42578125" customWidth="1"/>
    <col min="7" max="7" width="14.85546875" customWidth="1"/>
    <col min="8" max="8" width="13.140625" bestFit="1" customWidth="1"/>
  </cols>
  <sheetData>
    <row r="1" spans="1:9" ht="18.75" x14ac:dyDescent="0.3">
      <c r="A1" s="1" t="s">
        <v>0</v>
      </c>
      <c r="B1" s="1"/>
      <c r="C1" s="1"/>
      <c r="D1" s="1"/>
      <c r="E1" s="1"/>
      <c r="F1" s="1"/>
      <c r="G1" s="1"/>
      <c r="H1" s="2"/>
    </row>
    <row r="2" spans="1:9" ht="15.75" x14ac:dyDescent="0.25">
      <c r="A2" s="3" t="s">
        <v>1</v>
      </c>
      <c r="B2" s="3"/>
      <c r="C2" s="3"/>
      <c r="D2" s="3"/>
      <c r="E2" s="3"/>
      <c r="F2" s="3"/>
      <c r="G2" s="3"/>
      <c r="H2" s="4"/>
    </row>
    <row r="3" spans="1:9" ht="15.75" x14ac:dyDescent="0.25">
      <c r="A3" s="3" t="s">
        <v>2</v>
      </c>
      <c r="B3" s="3"/>
      <c r="C3" s="3"/>
      <c r="D3" s="3"/>
      <c r="E3" s="3"/>
      <c r="F3" s="3"/>
      <c r="G3" s="3"/>
      <c r="H3" s="4"/>
    </row>
    <row r="4" spans="1:9" ht="4.1500000000000004" customHeight="1" x14ac:dyDescent="0.25">
      <c r="A4" s="5"/>
      <c r="B4" s="5"/>
      <c r="C4" s="5"/>
      <c r="D4" s="5"/>
      <c r="E4" s="5"/>
      <c r="F4" s="5"/>
      <c r="G4" s="5"/>
      <c r="H4" s="4"/>
    </row>
    <row r="5" spans="1:9" ht="27.6" customHeight="1" x14ac:dyDescent="0.25">
      <c r="A5" s="6" t="s">
        <v>3</v>
      </c>
      <c r="B5" s="6"/>
      <c r="C5" s="6"/>
      <c r="D5" s="6"/>
      <c r="E5" s="6"/>
      <c r="F5" s="6"/>
      <c r="G5" s="6"/>
      <c r="H5" s="7"/>
    </row>
    <row r="6" spans="1:9" x14ac:dyDescent="0.25">
      <c r="A6" s="5" t="s">
        <v>4</v>
      </c>
      <c r="B6" s="5"/>
      <c r="C6" s="5"/>
      <c r="D6" s="5"/>
      <c r="E6" s="5"/>
      <c r="F6" s="5"/>
      <c r="G6" s="5"/>
      <c r="H6" s="8"/>
    </row>
    <row r="7" spans="1:9" ht="15.75" thickBot="1" x14ac:dyDescent="0.3">
      <c r="A7" s="9"/>
      <c r="C7" s="9"/>
      <c r="D7" s="9"/>
      <c r="E7" s="9"/>
      <c r="F7" s="9"/>
      <c r="G7" s="9"/>
      <c r="H7" s="8"/>
    </row>
    <row r="8" spans="1:9" ht="15.75" thickBot="1" x14ac:dyDescent="0.3">
      <c r="A8" s="10"/>
      <c r="B8" s="10"/>
      <c r="C8" s="10"/>
      <c r="D8" s="10"/>
      <c r="E8" s="11" t="s">
        <v>5</v>
      </c>
      <c r="F8" s="11"/>
      <c r="G8" s="12"/>
      <c r="H8" s="13"/>
    </row>
    <row r="9" spans="1:9" ht="15.75" thickBot="1" x14ac:dyDescent="0.3">
      <c r="A9" s="14" t="s">
        <v>6</v>
      </c>
      <c r="B9" s="15" t="s">
        <v>7</v>
      </c>
      <c r="C9" s="15" t="s">
        <v>8</v>
      </c>
      <c r="D9" s="15" t="s">
        <v>9</v>
      </c>
      <c r="E9" s="15" t="s">
        <v>10</v>
      </c>
      <c r="F9" s="15" t="s">
        <v>11</v>
      </c>
      <c r="G9" s="15" t="s">
        <v>12</v>
      </c>
      <c r="H9" s="4"/>
    </row>
    <row r="10" spans="1:9" ht="15.75" thickTop="1" x14ac:dyDescent="0.25">
      <c r="A10" s="16"/>
      <c r="B10" s="16" t="s">
        <v>13</v>
      </c>
      <c r="C10" s="16"/>
      <c r="D10" s="16"/>
      <c r="E10" s="16"/>
      <c r="F10" s="16"/>
      <c r="G10" s="16"/>
    </row>
    <row r="11" spans="1:9" ht="17.25" customHeight="1" x14ac:dyDescent="0.25">
      <c r="A11" s="17"/>
      <c r="B11" s="18" t="s">
        <v>14</v>
      </c>
      <c r="C11" s="19"/>
      <c r="D11" s="20"/>
      <c r="E11" s="21"/>
      <c r="F11" s="22"/>
      <c r="G11" s="23"/>
    </row>
    <row r="12" spans="1:9" x14ac:dyDescent="0.25">
      <c r="A12" s="24">
        <v>1</v>
      </c>
      <c r="B12" s="25" t="s">
        <v>15</v>
      </c>
      <c r="C12" s="26"/>
      <c r="D12" s="27"/>
      <c r="E12" s="21"/>
      <c r="F12" s="28"/>
      <c r="G12" s="29">
        <f>SUM(F13:F16)</f>
        <v>0</v>
      </c>
      <c r="I12" s="30"/>
    </row>
    <row r="13" spans="1:9" x14ac:dyDescent="0.25">
      <c r="A13" s="17">
        <f>A12+0.01</f>
        <v>1.01</v>
      </c>
      <c r="B13" s="31" t="s">
        <v>16</v>
      </c>
      <c r="C13" s="32">
        <f>C23*0.45*0.4</f>
        <v>15.912000000000001</v>
      </c>
      <c r="D13" s="33" t="s">
        <v>17</v>
      </c>
      <c r="E13" s="34"/>
      <c r="F13" s="22">
        <f>E13*C13</f>
        <v>0</v>
      </c>
      <c r="G13" s="35"/>
    </row>
    <row r="14" spans="1:9" x14ac:dyDescent="0.25">
      <c r="A14" s="17">
        <f t="shared" ref="A14:A16" si="0">A13+0.01</f>
        <v>1.02</v>
      </c>
      <c r="B14" s="36" t="s">
        <v>18</v>
      </c>
      <c r="C14" s="34">
        <v>8</v>
      </c>
      <c r="D14" s="33" t="s">
        <v>17</v>
      </c>
      <c r="E14" s="37"/>
      <c r="F14" s="28">
        <f>C14*E14</f>
        <v>0</v>
      </c>
      <c r="G14" s="29"/>
    </row>
    <row r="15" spans="1:9" x14ac:dyDescent="0.25">
      <c r="A15" s="17">
        <f t="shared" si="0"/>
        <v>1.03</v>
      </c>
      <c r="B15" s="36" t="s">
        <v>19</v>
      </c>
      <c r="C15" s="34">
        <f>C13</f>
        <v>15.912000000000001</v>
      </c>
      <c r="D15" s="33" t="s">
        <v>17</v>
      </c>
      <c r="E15" s="38"/>
      <c r="F15" s="28">
        <f>C15*E15</f>
        <v>0</v>
      </c>
      <c r="G15" s="29"/>
    </row>
    <row r="16" spans="1:9" x14ac:dyDescent="0.25">
      <c r="A16" s="17">
        <f t="shared" si="0"/>
        <v>1.04</v>
      </c>
      <c r="B16" s="36" t="s">
        <v>20</v>
      </c>
      <c r="C16" s="34">
        <f>C13/2</f>
        <v>7.9560000000000004</v>
      </c>
      <c r="D16" s="33" t="s">
        <v>17</v>
      </c>
      <c r="E16" s="39"/>
      <c r="F16" s="28">
        <f>C16*E16</f>
        <v>0</v>
      </c>
      <c r="G16" s="29"/>
    </row>
    <row r="17" spans="1:7" x14ac:dyDescent="0.25">
      <c r="A17" s="24">
        <v>2</v>
      </c>
      <c r="B17" s="25" t="s">
        <v>21</v>
      </c>
      <c r="C17" s="34"/>
      <c r="D17" s="40"/>
      <c r="E17" s="21"/>
      <c r="F17" s="22"/>
      <c r="G17" s="29">
        <f>SUM(F18:F19)</f>
        <v>0</v>
      </c>
    </row>
    <row r="18" spans="1:7" x14ac:dyDescent="0.25">
      <c r="A18" s="17">
        <f>A17+0.01</f>
        <v>2.0099999999999998</v>
      </c>
      <c r="B18" s="41" t="s">
        <v>22</v>
      </c>
      <c r="C18" s="32">
        <f>C23*0.45*0.2</f>
        <v>7.9560000000000004</v>
      </c>
      <c r="D18" s="33" t="s">
        <v>17</v>
      </c>
      <c r="E18" s="42"/>
      <c r="F18" s="28">
        <f>C18*E18</f>
        <v>0</v>
      </c>
      <c r="G18" s="35"/>
    </row>
    <row r="19" spans="1:7" x14ac:dyDescent="0.25">
      <c r="A19" s="17">
        <f>A18+0.01</f>
        <v>2.0199999999999996</v>
      </c>
      <c r="B19" s="41" t="s">
        <v>23</v>
      </c>
      <c r="C19" s="32">
        <f>C18/4</f>
        <v>1.9890000000000001</v>
      </c>
      <c r="D19" s="33" t="s">
        <v>17</v>
      </c>
      <c r="E19" s="39"/>
      <c r="F19" s="28">
        <f>C19*E19</f>
        <v>0</v>
      </c>
      <c r="G19" s="43"/>
    </row>
    <row r="20" spans="1:7" x14ac:dyDescent="0.25">
      <c r="A20" s="24">
        <v>3</v>
      </c>
      <c r="B20" s="25" t="s">
        <v>24</v>
      </c>
      <c r="C20" s="26"/>
      <c r="D20" s="40"/>
      <c r="E20" s="21"/>
      <c r="F20" s="28"/>
      <c r="G20" s="29">
        <f>SUM(F21)</f>
        <v>0</v>
      </c>
    </row>
    <row r="21" spans="1:7" x14ac:dyDescent="0.25">
      <c r="A21" s="17">
        <f t="shared" ref="A21:A23" si="1">A20+0.01</f>
        <v>3.01</v>
      </c>
      <c r="B21" s="41" t="s">
        <v>25</v>
      </c>
      <c r="C21" s="34">
        <f>C23*0.5</f>
        <v>44.2</v>
      </c>
      <c r="D21" s="40" t="s">
        <v>26</v>
      </c>
      <c r="E21" s="37"/>
      <c r="F21" s="28">
        <f>C21*E21</f>
        <v>0</v>
      </c>
      <c r="G21" s="29"/>
    </row>
    <row r="22" spans="1:7" x14ac:dyDescent="0.25">
      <c r="A22" s="24">
        <v>4</v>
      </c>
      <c r="B22" s="25" t="s">
        <v>27</v>
      </c>
      <c r="C22" s="26"/>
      <c r="D22" s="40"/>
      <c r="E22" s="21"/>
      <c r="F22" s="28"/>
      <c r="G22" s="29">
        <f>SUM(F23)</f>
        <v>0</v>
      </c>
    </row>
    <row r="23" spans="1:7" x14ac:dyDescent="0.25">
      <c r="A23" s="17">
        <f t="shared" si="1"/>
        <v>4.01</v>
      </c>
      <c r="B23" s="41" t="s">
        <v>28</v>
      </c>
      <c r="C23" s="34">
        <v>88.4</v>
      </c>
      <c r="D23" s="40" t="s">
        <v>29</v>
      </c>
      <c r="E23" s="37"/>
      <c r="F23" s="28">
        <f>C23*E23</f>
        <v>0</v>
      </c>
      <c r="G23" s="29"/>
    </row>
    <row r="24" spans="1:7" x14ac:dyDescent="0.25">
      <c r="A24" s="17"/>
      <c r="B24" s="18" t="s">
        <v>30</v>
      </c>
      <c r="C24" s="34">
        <v>84</v>
      </c>
      <c r="D24" s="40" t="s">
        <v>29</v>
      </c>
      <c r="E24" s="21"/>
      <c r="F24" s="22"/>
      <c r="G24" s="23"/>
    </row>
    <row r="25" spans="1:7" x14ac:dyDescent="0.25">
      <c r="A25" s="24">
        <v>5</v>
      </c>
      <c r="B25" s="25" t="s">
        <v>15</v>
      </c>
      <c r="C25" s="26"/>
      <c r="D25" s="27"/>
      <c r="E25" s="21"/>
      <c r="F25" s="28"/>
      <c r="G25" s="29">
        <f>SUM(F26:F28)</f>
        <v>0</v>
      </c>
    </row>
    <row r="26" spans="1:7" x14ac:dyDescent="0.25">
      <c r="A26" s="17">
        <f>A25+0.01</f>
        <v>5.01</v>
      </c>
      <c r="B26" s="36" t="s">
        <v>31</v>
      </c>
      <c r="C26" s="34">
        <f>C24*0.45*0.2</f>
        <v>7.5600000000000014</v>
      </c>
      <c r="D26" s="33" t="s">
        <v>17</v>
      </c>
      <c r="E26" s="37"/>
      <c r="F26" s="28">
        <f t="shared" ref="F26:F28" si="2">C26*E26</f>
        <v>0</v>
      </c>
      <c r="G26" s="29"/>
    </row>
    <row r="27" spans="1:7" x14ac:dyDescent="0.25">
      <c r="A27" s="17">
        <f t="shared" ref="A27:A30" si="3">A26+0.01</f>
        <v>5.0199999999999996</v>
      </c>
      <c r="B27" s="36" t="s">
        <v>32</v>
      </c>
      <c r="C27" s="34">
        <f>C26*1.3</f>
        <v>9.828000000000003</v>
      </c>
      <c r="D27" s="33" t="s">
        <v>17</v>
      </c>
      <c r="E27" s="38"/>
      <c r="F27" s="28">
        <f t="shared" si="2"/>
        <v>0</v>
      </c>
      <c r="G27" s="29"/>
    </row>
    <row r="28" spans="1:7" x14ac:dyDescent="0.25">
      <c r="A28" s="17">
        <f t="shared" si="3"/>
        <v>5.0299999999999994</v>
      </c>
      <c r="B28" s="36" t="s">
        <v>33</v>
      </c>
      <c r="C28" s="34">
        <f>C26*0.5</f>
        <v>3.7800000000000007</v>
      </c>
      <c r="D28" s="33" t="s">
        <v>17</v>
      </c>
      <c r="E28" s="39"/>
      <c r="F28" s="28">
        <f t="shared" si="2"/>
        <v>0</v>
      </c>
      <c r="G28" s="29"/>
    </row>
    <row r="29" spans="1:7" x14ac:dyDescent="0.25">
      <c r="A29" s="24">
        <v>6</v>
      </c>
      <c r="B29" s="25" t="s">
        <v>21</v>
      </c>
      <c r="C29" s="34"/>
      <c r="D29" s="40"/>
      <c r="E29" s="21"/>
      <c r="F29" s="22"/>
      <c r="G29" s="23">
        <f>F30</f>
        <v>0</v>
      </c>
    </row>
    <row r="30" spans="1:7" x14ac:dyDescent="0.25">
      <c r="A30" s="17">
        <f t="shared" si="3"/>
        <v>6.01</v>
      </c>
      <c r="B30" s="44" t="s">
        <v>34</v>
      </c>
      <c r="C30" s="34">
        <f>C24</f>
        <v>84</v>
      </c>
      <c r="D30" s="40" t="s">
        <v>29</v>
      </c>
      <c r="E30" s="21"/>
      <c r="F30" s="22">
        <f>E30*C30</f>
        <v>0</v>
      </c>
      <c r="G30" s="23"/>
    </row>
    <row r="31" spans="1:7" x14ac:dyDescent="0.25">
      <c r="A31" s="17"/>
      <c r="B31" s="18" t="s">
        <v>35</v>
      </c>
      <c r="C31" s="34">
        <v>84</v>
      </c>
      <c r="D31" s="40" t="s">
        <v>29</v>
      </c>
      <c r="E31" s="21"/>
      <c r="F31" s="22"/>
      <c r="G31" s="23"/>
    </row>
    <row r="32" spans="1:7" x14ac:dyDescent="0.25">
      <c r="A32" s="24">
        <v>7</v>
      </c>
      <c r="B32" s="25" t="s">
        <v>15</v>
      </c>
      <c r="C32" s="26"/>
      <c r="D32" s="27"/>
      <c r="E32" s="21"/>
      <c r="F32" s="28"/>
      <c r="G32" s="29">
        <f>SUM(F33:F35)</f>
        <v>0</v>
      </c>
    </row>
    <row r="33" spans="1:7" x14ac:dyDescent="0.25">
      <c r="A33" s="17">
        <f>A32+0.01</f>
        <v>7.01</v>
      </c>
      <c r="B33" s="36" t="s">
        <v>31</v>
      </c>
      <c r="C33" s="34">
        <f>C31*0.5*0.2</f>
        <v>8.4</v>
      </c>
      <c r="D33" s="33" t="s">
        <v>17</v>
      </c>
      <c r="E33" s="37"/>
      <c r="F33" s="28">
        <f t="shared" ref="F33:F35" si="4">C33*E33</f>
        <v>0</v>
      </c>
      <c r="G33" s="29"/>
    </row>
    <row r="34" spans="1:7" x14ac:dyDescent="0.25">
      <c r="A34" s="17">
        <f t="shared" ref="A34:A35" si="5">A33+0.01</f>
        <v>7.02</v>
      </c>
      <c r="B34" s="36" t="s">
        <v>32</v>
      </c>
      <c r="C34" s="34">
        <f>C33*1.3</f>
        <v>10.920000000000002</v>
      </c>
      <c r="D34" s="33" t="s">
        <v>17</v>
      </c>
      <c r="E34" s="38"/>
      <c r="F34" s="28">
        <f t="shared" si="4"/>
        <v>0</v>
      </c>
      <c r="G34" s="29"/>
    </row>
    <row r="35" spans="1:7" x14ac:dyDescent="0.25">
      <c r="A35" s="17">
        <f t="shared" si="5"/>
        <v>7.0299999999999994</v>
      </c>
      <c r="B35" s="36" t="s">
        <v>36</v>
      </c>
      <c r="C35" s="34">
        <f>C33</f>
        <v>8.4</v>
      </c>
      <c r="D35" s="33" t="s">
        <v>17</v>
      </c>
      <c r="E35" s="39"/>
      <c r="F35" s="28">
        <f t="shared" si="4"/>
        <v>0</v>
      </c>
      <c r="G35" s="29"/>
    </row>
    <row r="36" spans="1:7" x14ac:dyDescent="0.25">
      <c r="A36" s="24">
        <v>8</v>
      </c>
      <c r="B36" s="25" t="s">
        <v>21</v>
      </c>
      <c r="C36" s="34"/>
      <c r="D36" s="40"/>
      <c r="E36" s="37"/>
      <c r="F36" s="22"/>
      <c r="G36" s="23">
        <f>F37</f>
        <v>0</v>
      </c>
    </row>
    <row r="37" spans="1:7" x14ac:dyDescent="0.25">
      <c r="A37" s="17">
        <f t="shared" ref="A37" si="6">A36+0.01</f>
        <v>8.01</v>
      </c>
      <c r="B37" s="44" t="s">
        <v>37</v>
      </c>
      <c r="C37" s="34">
        <f>C31</f>
        <v>84</v>
      </c>
      <c r="D37" s="40" t="s">
        <v>38</v>
      </c>
      <c r="E37" s="37"/>
      <c r="F37" s="22">
        <f>E37*C37</f>
        <v>0</v>
      </c>
      <c r="G37" s="23"/>
    </row>
    <row r="38" spans="1:7" x14ac:dyDescent="0.25">
      <c r="A38" s="17"/>
      <c r="B38" s="18" t="s">
        <v>39</v>
      </c>
      <c r="C38" s="34">
        <v>88</v>
      </c>
      <c r="D38" s="40" t="s">
        <v>29</v>
      </c>
      <c r="E38" s="21"/>
      <c r="F38" s="22"/>
      <c r="G38" s="23"/>
    </row>
    <row r="39" spans="1:7" x14ac:dyDescent="0.25">
      <c r="A39" s="24">
        <v>9</v>
      </c>
      <c r="B39" s="25" t="s">
        <v>15</v>
      </c>
      <c r="C39" s="26"/>
      <c r="D39" s="27"/>
      <c r="E39" s="21"/>
      <c r="F39" s="28"/>
      <c r="G39" s="29">
        <f>SUM(F40:F42)</f>
        <v>0</v>
      </c>
    </row>
    <row r="40" spans="1:7" x14ac:dyDescent="0.25">
      <c r="A40" s="17">
        <f>A39+0.01</f>
        <v>9.01</v>
      </c>
      <c r="B40" s="36" t="s">
        <v>31</v>
      </c>
      <c r="C40" s="34">
        <f>C38*0.45*0.2</f>
        <v>7.9200000000000008</v>
      </c>
      <c r="D40" s="33" t="s">
        <v>17</v>
      </c>
      <c r="E40" s="37"/>
      <c r="F40" s="28">
        <f t="shared" ref="F40:F42" si="7">C40*E40</f>
        <v>0</v>
      </c>
      <c r="G40" s="29"/>
    </row>
    <row r="41" spans="1:7" x14ac:dyDescent="0.25">
      <c r="A41" s="17">
        <f t="shared" ref="A41:A44" si="8">A40+0.01</f>
        <v>9.02</v>
      </c>
      <c r="B41" s="36" t="s">
        <v>32</v>
      </c>
      <c r="C41" s="34">
        <f>C40*1.3</f>
        <v>10.296000000000001</v>
      </c>
      <c r="D41" s="33" t="s">
        <v>17</v>
      </c>
      <c r="E41" s="38"/>
      <c r="F41" s="28">
        <f t="shared" si="7"/>
        <v>0</v>
      </c>
      <c r="G41" s="29"/>
    </row>
    <row r="42" spans="1:7" x14ac:dyDescent="0.25">
      <c r="A42" s="17">
        <f t="shared" si="8"/>
        <v>9.0299999999999994</v>
      </c>
      <c r="B42" s="36" t="s">
        <v>33</v>
      </c>
      <c r="C42" s="34">
        <f>C40*0.5</f>
        <v>3.9600000000000004</v>
      </c>
      <c r="D42" s="33" t="s">
        <v>17</v>
      </c>
      <c r="E42" s="39"/>
      <c r="F42" s="28">
        <f t="shared" si="7"/>
        <v>0</v>
      </c>
      <c r="G42" s="29"/>
    </row>
    <row r="43" spans="1:7" x14ac:dyDescent="0.25">
      <c r="A43" s="24">
        <v>10</v>
      </c>
      <c r="B43" s="25" t="s">
        <v>21</v>
      </c>
      <c r="C43" s="34"/>
      <c r="D43" s="40"/>
      <c r="E43" s="21"/>
      <c r="F43" s="22"/>
      <c r="G43" s="23">
        <f>F44</f>
        <v>0</v>
      </c>
    </row>
    <row r="44" spans="1:7" x14ac:dyDescent="0.25">
      <c r="A44" s="17">
        <f t="shared" si="8"/>
        <v>10.01</v>
      </c>
      <c r="B44" s="44" t="s">
        <v>34</v>
      </c>
      <c r="C44" s="34">
        <f>C38</f>
        <v>88</v>
      </c>
      <c r="D44" s="40" t="s">
        <v>29</v>
      </c>
      <c r="E44" s="21"/>
      <c r="F44" s="22">
        <f>E44*C44</f>
        <v>0</v>
      </c>
      <c r="G44" s="23"/>
    </row>
    <row r="45" spans="1:7" x14ac:dyDescent="0.25">
      <c r="A45" s="17"/>
      <c r="B45" s="18" t="s">
        <v>40</v>
      </c>
      <c r="C45" s="34">
        <v>88</v>
      </c>
      <c r="D45" s="40" t="s">
        <v>29</v>
      </c>
      <c r="E45" s="21"/>
      <c r="F45" s="22"/>
      <c r="G45" s="23"/>
    </row>
    <row r="46" spans="1:7" x14ac:dyDescent="0.25">
      <c r="A46" s="24">
        <v>11</v>
      </c>
      <c r="B46" s="25" t="s">
        <v>15</v>
      </c>
      <c r="C46" s="26"/>
      <c r="D46" s="27"/>
      <c r="E46" s="21"/>
      <c r="F46" s="28"/>
      <c r="G46" s="29">
        <f>SUM(F47:F49)</f>
        <v>0</v>
      </c>
    </row>
    <row r="47" spans="1:7" x14ac:dyDescent="0.25">
      <c r="A47" s="17">
        <f>A46+0.01</f>
        <v>11.01</v>
      </c>
      <c r="B47" s="36" t="s">
        <v>31</v>
      </c>
      <c r="C47" s="34">
        <f>C45*0.5*0.2</f>
        <v>8.8000000000000007</v>
      </c>
      <c r="D47" s="33" t="s">
        <v>17</v>
      </c>
      <c r="E47" s="37"/>
      <c r="F47" s="28">
        <f t="shared" ref="F47:F49" si="9">C47*E47</f>
        <v>0</v>
      </c>
      <c r="G47" s="29"/>
    </row>
    <row r="48" spans="1:7" x14ac:dyDescent="0.25">
      <c r="A48" s="17">
        <f t="shared" ref="A48:A49" si="10">A47+0.01</f>
        <v>11.02</v>
      </c>
      <c r="B48" s="36" t="s">
        <v>32</v>
      </c>
      <c r="C48" s="34">
        <f>C47*1.3</f>
        <v>11.440000000000001</v>
      </c>
      <c r="D48" s="33" t="s">
        <v>17</v>
      </c>
      <c r="E48" s="38"/>
      <c r="F48" s="28">
        <f t="shared" si="9"/>
        <v>0</v>
      </c>
      <c r="G48" s="29"/>
    </row>
    <row r="49" spans="1:8" x14ac:dyDescent="0.25">
      <c r="A49" s="17">
        <f t="shared" si="10"/>
        <v>11.03</v>
      </c>
      <c r="B49" s="36" t="s">
        <v>36</v>
      </c>
      <c r="C49" s="34">
        <f>C47</f>
        <v>8.8000000000000007</v>
      </c>
      <c r="D49" s="33" t="s">
        <v>17</v>
      </c>
      <c r="E49" s="39"/>
      <c r="F49" s="28">
        <f t="shared" si="9"/>
        <v>0</v>
      </c>
      <c r="G49" s="29"/>
    </row>
    <row r="50" spans="1:8" x14ac:dyDescent="0.25">
      <c r="A50" s="24">
        <v>12</v>
      </c>
      <c r="B50" s="25" t="s">
        <v>21</v>
      </c>
      <c r="C50" s="34"/>
      <c r="D50" s="40"/>
      <c r="E50" s="37"/>
      <c r="F50" s="22"/>
      <c r="G50" s="23">
        <f>F51</f>
        <v>0</v>
      </c>
    </row>
    <row r="51" spans="1:8" x14ac:dyDescent="0.25">
      <c r="A51" s="17">
        <f t="shared" ref="A51" si="11">A50+0.01</f>
        <v>12.01</v>
      </c>
      <c r="B51" s="44" t="s">
        <v>37</v>
      </c>
      <c r="C51" s="34">
        <f>C45</f>
        <v>88</v>
      </c>
      <c r="D51" s="40" t="s">
        <v>38</v>
      </c>
      <c r="E51" s="37"/>
      <c r="F51" s="22">
        <f>E51*C51</f>
        <v>0</v>
      </c>
      <c r="G51" s="23"/>
    </row>
    <row r="52" spans="1:8" x14ac:dyDescent="0.25">
      <c r="A52" s="17"/>
      <c r="B52" s="45" t="s">
        <v>41</v>
      </c>
      <c r="C52" s="34"/>
      <c r="D52" s="33"/>
      <c r="E52" s="46"/>
      <c r="F52" s="22"/>
      <c r="G52" s="43"/>
    </row>
    <row r="53" spans="1:8" x14ac:dyDescent="0.25">
      <c r="A53" s="24">
        <v>13</v>
      </c>
      <c r="B53" s="47" t="s">
        <v>15</v>
      </c>
      <c r="C53" s="32"/>
      <c r="D53" s="33"/>
      <c r="E53" s="32"/>
      <c r="F53" s="22"/>
      <c r="G53" s="43">
        <f>SUM(F54:F55)</f>
        <v>0</v>
      </c>
    </row>
    <row r="54" spans="1:8" x14ac:dyDescent="0.25">
      <c r="A54" s="17">
        <f>A53+0.01</f>
        <v>13.01</v>
      </c>
      <c r="B54" s="41" t="s">
        <v>42</v>
      </c>
      <c r="C54" s="32">
        <f>C57*0.2</f>
        <v>1.5</v>
      </c>
      <c r="D54" s="33" t="s">
        <v>17</v>
      </c>
      <c r="E54" s="37"/>
      <c r="F54" s="22">
        <f>C54*E54</f>
        <v>0</v>
      </c>
      <c r="G54" s="43"/>
    </row>
    <row r="55" spans="1:8" x14ac:dyDescent="0.25">
      <c r="A55" s="17">
        <f>A54+0.01</f>
        <v>13.02</v>
      </c>
      <c r="B55" s="41" t="s">
        <v>32</v>
      </c>
      <c r="C55" s="32">
        <f>C54*1.3</f>
        <v>1.9500000000000002</v>
      </c>
      <c r="D55" s="33" t="s">
        <v>17</v>
      </c>
      <c r="E55" s="38"/>
      <c r="F55" s="22">
        <f t="shared" ref="F55" si="12">C55*E55</f>
        <v>0</v>
      </c>
      <c r="G55" s="43"/>
    </row>
    <row r="56" spans="1:8" x14ac:dyDescent="0.25">
      <c r="A56" s="24">
        <v>14</v>
      </c>
      <c r="B56" s="47" t="s">
        <v>21</v>
      </c>
      <c r="C56" s="32"/>
      <c r="D56" s="33"/>
      <c r="E56" s="21"/>
      <c r="F56" s="22"/>
      <c r="G56" s="43">
        <f>SUM(F57:F58)</f>
        <v>0</v>
      </c>
    </row>
    <row r="57" spans="1:8" x14ac:dyDescent="0.25">
      <c r="A57" s="17">
        <f>A56+0.01</f>
        <v>14.01</v>
      </c>
      <c r="B57" s="41" t="s">
        <v>43</v>
      </c>
      <c r="C57" s="32">
        <v>7.5</v>
      </c>
      <c r="D57" s="33" t="s">
        <v>44</v>
      </c>
      <c r="E57" s="42"/>
      <c r="F57" s="22">
        <f t="shared" ref="F57" si="13">C57*E57</f>
        <v>0</v>
      </c>
      <c r="G57" s="43"/>
    </row>
    <row r="58" spans="1:8" x14ac:dyDescent="0.25">
      <c r="A58" s="17">
        <f>A57+0.01</f>
        <v>14.02</v>
      </c>
      <c r="B58" s="41" t="s">
        <v>45</v>
      </c>
      <c r="C58" s="32">
        <v>7.5</v>
      </c>
      <c r="D58" s="33" t="s">
        <v>44</v>
      </c>
      <c r="E58" s="39"/>
      <c r="F58" s="22">
        <f>C58*E58</f>
        <v>0</v>
      </c>
      <c r="G58" s="43"/>
    </row>
    <row r="59" spans="1:8" x14ac:dyDescent="0.25">
      <c r="A59" s="16"/>
      <c r="B59" s="16" t="s">
        <v>46</v>
      </c>
      <c r="C59" s="16"/>
      <c r="D59" s="16"/>
      <c r="E59" s="16"/>
      <c r="F59" s="16"/>
      <c r="G59" s="16"/>
    </row>
    <row r="60" spans="1:8" x14ac:dyDescent="0.25">
      <c r="A60" s="17"/>
      <c r="B60" s="48" t="s">
        <v>47</v>
      </c>
      <c r="C60" s="34">
        <v>126.4</v>
      </c>
      <c r="D60" s="40" t="s">
        <v>29</v>
      </c>
      <c r="E60" s="21"/>
      <c r="F60" s="22"/>
      <c r="G60" s="23"/>
    </row>
    <row r="61" spans="1:8" x14ac:dyDescent="0.25">
      <c r="A61" s="24">
        <v>15</v>
      </c>
      <c r="B61" s="25" t="s">
        <v>15</v>
      </c>
      <c r="C61" s="26"/>
      <c r="D61" s="27"/>
      <c r="E61" s="21"/>
      <c r="F61" s="28"/>
      <c r="G61" s="29">
        <f>SUM(F62:F64)</f>
        <v>0</v>
      </c>
    </row>
    <row r="62" spans="1:8" x14ac:dyDescent="0.25">
      <c r="A62" s="17">
        <f>A61+0.01</f>
        <v>15.01</v>
      </c>
      <c r="B62" s="36" t="s">
        <v>48</v>
      </c>
      <c r="C62" s="34">
        <v>6</v>
      </c>
      <c r="D62" s="33" t="s">
        <v>17</v>
      </c>
      <c r="E62" s="37"/>
      <c r="F62" s="28">
        <f>C62*E62</f>
        <v>0</v>
      </c>
      <c r="G62" s="29"/>
      <c r="H62" s="49"/>
    </row>
    <row r="63" spans="1:8" x14ac:dyDescent="0.25">
      <c r="A63" s="17">
        <f t="shared" ref="A63:A66" si="14">A62+0.01</f>
        <v>15.02</v>
      </c>
      <c r="B63" s="36" t="s">
        <v>32</v>
      </c>
      <c r="C63" s="34">
        <f>C62*1.3</f>
        <v>7.8000000000000007</v>
      </c>
      <c r="D63" s="33" t="s">
        <v>17</v>
      </c>
      <c r="E63" s="38"/>
      <c r="F63" s="28">
        <f>C63*E63</f>
        <v>0</v>
      </c>
      <c r="G63" s="29"/>
    </row>
    <row r="64" spans="1:8" x14ac:dyDescent="0.25">
      <c r="A64" s="17">
        <f t="shared" si="14"/>
        <v>15.03</v>
      </c>
      <c r="B64" s="36" t="s">
        <v>33</v>
      </c>
      <c r="C64" s="34">
        <f>C62/2</f>
        <v>3</v>
      </c>
      <c r="D64" s="33" t="s">
        <v>17</v>
      </c>
      <c r="E64" s="39"/>
      <c r="F64" s="28">
        <f>C64*E64</f>
        <v>0</v>
      </c>
      <c r="G64" s="29"/>
    </row>
    <row r="65" spans="1:7" x14ac:dyDescent="0.25">
      <c r="A65" s="24">
        <v>16</v>
      </c>
      <c r="B65" s="25" t="s">
        <v>21</v>
      </c>
      <c r="C65" s="34"/>
      <c r="D65" s="40"/>
      <c r="E65" s="21"/>
      <c r="F65" s="22"/>
      <c r="G65" s="23">
        <f>F66</f>
        <v>0</v>
      </c>
    </row>
    <row r="66" spans="1:7" x14ac:dyDescent="0.25">
      <c r="A66" s="17">
        <f t="shared" si="14"/>
        <v>16.010000000000002</v>
      </c>
      <c r="B66" s="44" t="s">
        <v>34</v>
      </c>
      <c r="C66" s="34">
        <f>C60</f>
        <v>126.4</v>
      </c>
      <c r="D66" s="40" t="s">
        <v>29</v>
      </c>
      <c r="E66" s="21"/>
      <c r="F66" s="22">
        <f>E66*C66</f>
        <v>0</v>
      </c>
      <c r="G66" s="23"/>
    </row>
    <row r="67" spans="1:7" ht="30" x14ac:dyDescent="0.25">
      <c r="A67" s="17"/>
      <c r="B67" s="48" t="s">
        <v>49</v>
      </c>
      <c r="C67" s="34">
        <v>50</v>
      </c>
      <c r="D67" s="40" t="s">
        <v>29</v>
      </c>
      <c r="E67" s="21"/>
      <c r="F67" s="22"/>
      <c r="G67" s="23"/>
    </row>
    <row r="68" spans="1:7" x14ac:dyDescent="0.25">
      <c r="A68" s="24">
        <v>17</v>
      </c>
      <c r="B68" s="25" t="s">
        <v>15</v>
      </c>
      <c r="C68" s="26"/>
      <c r="D68" s="27"/>
      <c r="E68" s="21"/>
      <c r="F68" s="28"/>
      <c r="G68" s="29">
        <f>SUM(F69:F71)</f>
        <v>0</v>
      </c>
    </row>
    <row r="69" spans="1:7" x14ac:dyDescent="0.25">
      <c r="A69" s="17">
        <f>A68+0.01</f>
        <v>17.010000000000002</v>
      </c>
      <c r="B69" s="36" t="s">
        <v>48</v>
      </c>
      <c r="C69" s="34">
        <f>C73*0.1</f>
        <v>5</v>
      </c>
      <c r="D69" s="33" t="s">
        <v>17</v>
      </c>
      <c r="E69" s="37"/>
      <c r="F69" s="28">
        <f>C69*E69</f>
        <v>0</v>
      </c>
      <c r="G69" s="29"/>
    </row>
    <row r="70" spans="1:7" x14ac:dyDescent="0.25">
      <c r="A70" s="17">
        <f t="shared" ref="A70:A73" si="15">A69+0.01</f>
        <v>17.020000000000003</v>
      </c>
      <c r="B70" s="36" t="s">
        <v>32</v>
      </c>
      <c r="C70" s="34">
        <f>C69*1.3</f>
        <v>6.5</v>
      </c>
      <c r="D70" s="33" t="s">
        <v>17</v>
      </c>
      <c r="E70" s="38"/>
      <c r="F70" s="28">
        <f>C70*E70</f>
        <v>0</v>
      </c>
      <c r="G70" s="29"/>
    </row>
    <row r="71" spans="1:7" x14ac:dyDescent="0.25">
      <c r="A71" s="17">
        <f t="shared" si="15"/>
        <v>17.030000000000005</v>
      </c>
      <c r="B71" s="36" t="s">
        <v>33</v>
      </c>
      <c r="C71" s="34">
        <f>C69/2</f>
        <v>2.5</v>
      </c>
      <c r="D71" s="33" t="s">
        <v>17</v>
      </c>
      <c r="E71" s="39"/>
      <c r="F71" s="28">
        <f>C71*E71</f>
        <v>0</v>
      </c>
      <c r="G71" s="29"/>
    </row>
    <row r="72" spans="1:7" x14ac:dyDescent="0.25">
      <c r="A72" s="24">
        <v>18</v>
      </c>
      <c r="B72" s="25" t="s">
        <v>21</v>
      </c>
      <c r="C72" s="34"/>
      <c r="D72" s="40"/>
      <c r="E72" s="21"/>
      <c r="F72" s="22"/>
      <c r="G72" s="23">
        <f>F73</f>
        <v>0</v>
      </c>
    </row>
    <row r="73" spans="1:7" x14ac:dyDescent="0.25">
      <c r="A73" s="17">
        <f t="shared" si="15"/>
        <v>18.010000000000002</v>
      </c>
      <c r="B73" s="44" t="s">
        <v>34</v>
      </c>
      <c r="C73" s="34">
        <f>C67</f>
        <v>50</v>
      </c>
      <c r="D73" s="40" t="s">
        <v>29</v>
      </c>
      <c r="E73" s="21"/>
      <c r="F73" s="22">
        <f>E73*C73</f>
        <v>0</v>
      </c>
      <c r="G73" s="23"/>
    </row>
    <row r="74" spans="1:7" x14ac:dyDescent="0.25">
      <c r="A74" s="17"/>
      <c r="B74" s="18" t="s">
        <v>50</v>
      </c>
      <c r="C74" s="34"/>
      <c r="D74" s="40"/>
      <c r="E74" s="21"/>
      <c r="F74" s="22"/>
      <c r="G74" s="23"/>
    </row>
    <row r="75" spans="1:7" x14ac:dyDescent="0.25">
      <c r="A75" s="24">
        <v>19</v>
      </c>
      <c r="B75" s="25" t="s">
        <v>15</v>
      </c>
      <c r="C75" s="26"/>
      <c r="D75" s="27"/>
      <c r="E75" s="21"/>
      <c r="F75" s="28"/>
      <c r="G75" s="29">
        <f>SUM(F76:F77)</f>
        <v>0</v>
      </c>
    </row>
    <row r="76" spans="1:7" x14ac:dyDescent="0.25">
      <c r="A76" s="17">
        <f>A75+0.01</f>
        <v>19.010000000000002</v>
      </c>
      <c r="B76" s="36" t="s">
        <v>48</v>
      </c>
      <c r="C76" s="34">
        <f>C79*0.1</f>
        <v>10.997</v>
      </c>
      <c r="D76" s="33" t="s">
        <v>17</v>
      </c>
      <c r="E76" s="37"/>
      <c r="F76" s="28">
        <f>C76*E76</f>
        <v>0</v>
      </c>
      <c r="G76" s="29"/>
    </row>
    <row r="77" spans="1:7" x14ac:dyDescent="0.25">
      <c r="A77" s="17">
        <f t="shared" ref="A77:A79" si="16">A76+0.01</f>
        <v>19.020000000000003</v>
      </c>
      <c r="B77" s="36" t="s">
        <v>32</v>
      </c>
      <c r="C77" s="34">
        <f>C76*1.3</f>
        <v>14.296100000000001</v>
      </c>
      <c r="D77" s="33" t="s">
        <v>17</v>
      </c>
      <c r="E77" s="38"/>
      <c r="F77" s="28">
        <f t="shared" ref="F77" si="17">C77*E77</f>
        <v>0</v>
      </c>
      <c r="G77" s="29"/>
    </row>
    <row r="78" spans="1:7" x14ac:dyDescent="0.25">
      <c r="A78" s="24">
        <v>20</v>
      </c>
      <c r="B78" s="25" t="s">
        <v>21</v>
      </c>
      <c r="C78" s="34"/>
      <c r="D78" s="40"/>
      <c r="E78" s="21"/>
      <c r="F78" s="22"/>
      <c r="G78" s="23">
        <f>F79</f>
        <v>0</v>
      </c>
    </row>
    <row r="79" spans="1:7" x14ac:dyDescent="0.25">
      <c r="A79" s="17">
        <f t="shared" si="16"/>
        <v>20.010000000000002</v>
      </c>
      <c r="B79" s="44" t="s">
        <v>37</v>
      </c>
      <c r="C79" s="34">
        <v>109.97</v>
      </c>
      <c r="D79" s="50" t="s">
        <v>44</v>
      </c>
      <c r="E79" s="21"/>
      <c r="F79" s="22">
        <f>E79*C79</f>
        <v>0</v>
      </c>
      <c r="G79" s="23"/>
    </row>
    <row r="80" spans="1:7" ht="30" x14ac:dyDescent="0.25">
      <c r="A80" s="17"/>
      <c r="B80" s="48" t="s">
        <v>51</v>
      </c>
      <c r="C80" s="34"/>
      <c r="D80" s="40"/>
      <c r="E80" s="21"/>
      <c r="F80" s="22"/>
      <c r="G80" s="23"/>
    </row>
    <row r="81" spans="1:8" x14ac:dyDescent="0.25">
      <c r="A81" s="24">
        <v>21</v>
      </c>
      <c r="B81" s="25" t="s">
        <v>15</v>
      </c>
      <c r="C81" s="26"/>
      <c r="D81" s="27"/>
      <c r="E81" s="21"/>
      <c r="F81" s="28"/>
      <c r="G81" s="29">
        <f>SUM(F82:F83)</f>
        <v>0</v>
      </c>
    </row>
    <row r="82" spans="1:8" x14ac:dyDescent="0.25">
      <c r="A82" s="17">
        <f>A81+0.01</f>
        <v>21.01</v>
      </c>
      <c r="B82" s="36" t="s">
        <v>48</v>
      </c>
      <c r="C82" s="34">
        <f>C85*0.1</f>
        <v>5</v>
      </c>
      <c r="D82" s="33" t="s">
        <v>17</v>
      </c>
      <c r="E82" s="37"/>
      <c r="F82" s="28">
        <f>C82*E82</f>
        <v>0</v>
      </c>
      <c r="G82" s="29"/>
    </row>
    <row r="83" spans="1:8" x14ac:dyDescent="0.25">
      <c r="A83" s="17">
        <f t="shared" ref="A83:A85" si="18">A82+0.01</f>
        <v>21.020000000000003</v>
      </c>
      <c r="B83" s="36" t="s">
        <v>32</v>
      </c>
      <c r="C83" s="34">
        <f>C82*1.3</f>
        <v>6.5</v>
      </c>
      <c r="D83" s="33" t="s">
        <v>17</v>
      </c>
      <c r="E83" s="38"/>
      <c r="F83" s="28">
        <f t="shared" ref="F83" si="19">C83*E83</f>
        <v>0</v>
      </c>
      <c r="G83" s="29"/>
    </row>
    <row r="84" spans="1:8" x14ac:dyDescent="0.25">
      <c r="A84" s="24">
        <v>22</v>
      </c>
      <c r="B84" s="25" t="s">
        <v>21</v>
      </c>
      <c r="C84" s="34"/>
      <c r="D84" s="40"/>
      <c r="E84" s="21"/>
      <c r="F84" s="22"/>
      <c r="G84" s="23">
        <f>F85</f>
        <v>0</v>
      </c>
    </row>
    <row r="85" spans="1:8" x14ac:dyDescent="0.25">
      <c r="A85" s="17">
        <f t="shared" si="18"/>
        <v>22.01</v>
      </c>
      <c r="B85" s="44" t="s">
        <v>37</v>
      </c>
      <c r="C85" s="34">
        <v>50</v>
      </c>
      <c r="D85" s="50" t="s">
        <v>44</v>
      </c>
      <c r="E85" s="21"/>
      <c r="F85" s="22">
        <f>E85*C85</f>
        <v>0</v>
      </c>
      <c r="G85" s="23"/>
    </row>
    <row r="86" spans="1:8" x14ac:dyDescent="0.25">
      <c r="A86" s="51"/>
      <c r="B86" s="48" t="s">
        <v>52</v>
      </c>
      <c r="C86" s="25"/>
      <c r="D86" s="25"/>
      <c r="E86" s="25"/>
      <c r="F86" s="51"/>
      <c r="G86" s="25"/>
    </row>
    <row r="87" spans="1:8" x14ac:dyDescent="0.25">
      <c r="A87" s="24">
        <v>23</v>
      </c>
      <c r="B87" s="25" t="s">
        <v>15</v>
      </c>
      <c r="C87" s="26"/>
      <c r="D87" s="27"/>
      <c r="E87" s="21"/>
      <c r="F87" s="28"/>
      <c r="G87" s="29">
        <f>SUM(F88:F89)</f>
        <v>0</v>
      </c>
    </row>
    <row r="88" spans="1:8" x14ac:dyDescent="0.25">
      <c r="A88" s="17">
        <f>A87+0.01</f>
        <v>23.01</v>
      </c>
      <c r="B88" s="36" t="s">
        <v>48</v>
      </c>
      <c r="C88" s="34">
        <f>C91*0.1</f>
        <v>4.6000000000000005</v>
      </c>
      <c r="D88" s="33" t="s">
        <v>17</v>
      </c>
      <c r="E88" s="37"/>
      <c r="F88" s="28">
        <f>C88*E88</f>
        <v>0</v>
      </c>
      <c r="G88" s="29"/>
    </row>
    <row r="89" spans="1:8" x14ac:dyDescent="0.25">
      <c r="A89" s="17">
        <f t="shared" ref="A89:A91" si="20">A88+0.01</f>
        <v>23.020000000000003</v>
      </c>
      <c r="B89" s="36" t="s">
        <v>32</v>
      </c>
      <c r="C89" s="34">
        <f>C88*1.3</f>
        <v>5.9800000000000013</v>
      </c>
      <c r="D89" s="33" t="s">
        <v>17</v>
      </c>
      <c r="E89" s="38"/>
      <c r="F89" s="28">
        <f t="shared" ref="F89" si="21">C89*E89</f>
        <v>0</v>
      </c>
      <c r="G89" s="29"/>
    </row>
    <row r="90" spans="1:8" x14ac:dyDescent="0.25">
      <c r="A90" s="24">
        <v>24</v>
      </c>
      <c r="B90" s="25" t="s">
        <v>21</v>
      </c>
      <c r="C90" s="34"/>
      <c r="D90" s="40"/>
      <c r="E90" s="21"/>
      <c r="F90" s="22"/>
      <c r="G90" s="23">
        <f>F91</f>
        <v>0</v>
      </c>
    </row>
    <row r="91" spans="1:8" x14ac:dyDescent="0.25">
      <c r="A91" s="17">
        <f t="shared" si="20"/>
        <v>24.01</v>
      </c>
      <c r="B91" s="44" t="s">
        <v>37</v>
      </c>
      <c r="C91" s="34">
        <v>46</v>
      </c>
      <c r="D91" s="50" t="s">
        <v>44</v>
      </c>
      <c r="E91" s="21"/>
      <c r="F91" s="22">
        <f>E91*C91</f>
        <v>0</v>
      </c>
      <c r="G91" s="23"/>
    </row>
    <row r="92" spans="1:8" x14ac:dyDescent="0.25">
      <c r="A92" s="17"/>
      <c r="B92" s="48" t="s">
        <v>53</v>
      </c>
      <c r="C92" s="34"/>
      <c r="D92" s="40"/>
      <c r="E92" s="21"/>
      <c r="F92" s="22"/>
      <c r="G92" s="23"/>
    </row>
    <row r="93" spans="1:8" x14ac:dyDescent="0.25">
      <c r="A93" s="24">
        <v>25</v>
      </c>
      <c r="B93" s="25" t="s">
        <v>15</v>
      </c>
      <c r="C93" s="26"/>
      <c r="D93" s="27"/>
      <c r="E93" s="21"/>
      <c r="F93" s="28"/>
      <c r="G93" s="29">
        <f>SUM(F94:F96)</f>
        <v>0</v>
      </c>
      <c r="H93" s="52"/>
    </row>
    <row r="94" spans="1:8" x14ac:dyDescent="0.25">
      <c r="A94" s="17">
        <f>A93+0.01</f>
        <v>25.01</v>
      </c>
      <c r="B94" s="36" t="s">
        <v>48</v>
      </c>
      <c r="C94" s="34">
        <f>C98*0.1</f>
        <v>4.6000000000000005</v>
      </c>
      <c r="D94" s="33" t="s">
        <v>17</v>
      </c>
      <c r="E94" s="37"/>
      <c r="F94" s="28">
        <f>C94*E94</f>
        <v>0</v>
      </c>
      <c r="G94" s="29"/>
      <c r="H94" s="52"/>
    </row>
    <row r="95" spans="1:8" x14ac:dyDescent="0.25">
      <c r="A95" s="17">
        <f t="shared" ref="A95:A98" si="22">A94+0.01</f>
        <v>25.020000000000003</v>
      </c>
      <c r="B95" s="36" t="s">
        <v>32</v>
      </c>
      <c r="C95" s="34">
        <f>C94*1.3</f>
        <v>5.9800000000000013</v>
      </c>
      <c r="D95" s="33" t="s">
        <v>17</v>
      </c>
      <c r="E95" s="38"/>
      <c r="F95" s="28">
        <f>C95*E95</f>
        <v>0</v>
      </c>
      <c r="G95" s="29"/>
      <c r="H95" s="52"/>
    </row>
    <row r="96" spans="1:8" x14ac:dyDescent="0.25">
      <c r="A96" s="17">
        <f t="shared" si="22"/>
        <v>25.030000000000005</v>
      </c>
      <c r="B96" s="36" t="s">
        <v>33</v>
      </c>
      <c r="C96" s="34">
        <f>C94/2</f>
        <v>2.3000000000000003</v>
      </c>
      <c r="D96" s="33" t="s">
        <v>17</v>
      </c>
      <c r="E96" s="39"/>
      <c r="F96" s="28">
        <f>C96*E96</f>
        <v>0</v>
      </c>
      <c r="G96" s="29"/>
      <c r="H96" s="52"/>
    </row>
    <row r="97" spans="1:8" x14ac:dyDescent="0.25">
      <c r="A97" s="24">
        <v>26</v>
      </c>
      <c r="B97" s="25" t="s">
        <v>21</v>
      </c>
      <c r="C97" s="34"/>
      <c r="D97" s="40"/>
      <c r="E97" s="21"/>
      <c r="F97" s="22"/>
      <c r="G97" s="23">
        <f>F98</f>
        <v>0</v>
      </c>
      <c r="H97" s="52"/>
    </row>
    <row r="98" spans="1:8" x14ac:dyDescent="0.25">
      <c r="A98" s="17">
        <f t="shared" si="22"/>
        <v>26.01</v>
      </c>
      <c r="B98" s="44" t="s">
        <v>34</v>
      </c>
      <c r="C98" s="34">
        <v>46</v>
      </c>
      <c r="D98" s="40" t="s">
        <v>29</v>
      </c>
      <c r="E98" s="21"/>
      <c r="F98" s="22">
        <f>E98*C98</f>
        <v>0</v>
      </c>
      <c r="G98" s="23"/>
      <c r="H98" s="52"/>
    </row>
    <row r="99" spans="1:8" x14ac:dyDescent="0.25">
      <c r="A99" s="16"/>
      <c r="B99" s="16" t="s">
        <v>54</v>
      </c>
      <c r="C99" s="16"/>
      <c r="D99" s="16"/>
      <c r="E99" s="16"/>
      <c r="F99" s="16"/>
      <c r="G99" s="16"/>
      <c r="H99" s="52"/>
    </row>
    <row r="100" spans="1:8" x14ac:dyDescent="0.25">
      <c r="A100" s="51"/>
      <c r="B100" s="48" t="s">
        <v>55</v>
      </c>
      <c r="C100" s="25"/>
      <c r="D100" s="25"/>
      <c r="E100" s="25"/>
      <c r="F100" s="51"/>
      <c r="G100" s="25"/>
      <c r="H100" s="52"/>
    </row>
    <row r="101" spans="1:8" x14ac:dyDescent="0.25">
      <c r="A101" s="24">
        <v>27</v>
      </c>
      <c r="B101" s="25" t="s">
        <v>15</v>
      </c>
      <c r="C101" s="53"/>
      <c r="D101" s="27"/>
      <c r="E101" s="21"/>
      <c r="F101" s="28"/>
      <c r="G101" s="29">
        <f>SUM(F102:F104)</f>
        <v>0</v>
      </c>
      <c r="H101" s="52"/>
    </row>
    <row r="102" spans="1:8" x14ac:dyDescent="0.25">
      <c r="A102" s="17">
        <f t="shared" ref="A102:A104" si="23">A101+0.01</f>
        <v>27.01</v>
      </c>
      <c r="B102" s="36" t="s">
        <v>31</v>
      </c>
      <c r="C102" s="34">
        <v>14.2</v>
      </c>
      <c r="D102" s="33" t="s">
        <v>17</v>
      </c>
      <c r="E102" s="37"/>
      <c r="F102" s="28">
        <f>C102*E102</f>
        <v>0</v>
      </c>
      <c r="G102" s="29"/>
      <c r="H102" s="52"/>
    </row>
    <row r="103" spans="1:8" x14ac:dyDescent="0.25">
      <c r="A103" s="17">
        <f t="shared" si="23"/>
        <v>27.020000000000003</v>
      </c>
      <c r="B103" s="36" t="s">
        <v>32</v>
      </c>
      <c r="C103" s="34">
        <f>C102*1.3</f>
        <v>18.46</v>
      </c>
      <c r="D103" s="33" t="s">
        <v>17</v>
      </c>
      <c r="E103" s="38"/>
      <c r="F103" s="28">
        <f>C103*E103</f>
        <v>0</v>
      </c>
      <c r="G103" s="29"/>
      <c r="H103" s="52"/>
    </row>
    <row r="104" spans="1:8" x14ac:dyDescent="0.25">
      <c r="A104" s="17">
        <f t="shared" si="23"/>
        <v>27.030000000000005</v>
      </c>
      <c r="B104" s="36" t="s">
        <v>36</v>
      </c>
      <c r="C104" s="34">
        <f>C102*0.5</f>
        <v>7.1</v>
      </c>
      <c r="D104" s="33" t="s">
        <v>17</v>
      </c>
      <c r="E104" s="39"/>
      <c r="F104" s="28">
        <f t="shared" ref="F104" si="24">C104*E104</f>
        <v>0</v>
      </c>
      <c r="G104" s="29"/>
      <c r="H104" s="52"/>
    </row>
    <row r="105" spans="1:8" x14ac:dyDescent="0.25">
      <c r="A105" s="24">
        <v>28</v>
      </c>
      <c r="B105" s="54" t="s">
        <v>21</v>
      </c>
      <c r="C105" s="34"/>
      <c r="D105" s="40"/>
      <c r="E105" s="21"/>
      <c r="F105" s="22"/>
      <c r="G105" s="23">
        <f>SUM(F106:F107)</f>
        <v>0</v>
      </c>
      <c r="H105" s="52"/>
    </row>
    <row r="106" spans="1:8" x14ac:dyDescent="0.25">
      <c r="A106" s="17">
        <f>A105+0.01</f>
        <v>28.01</v>
      </c>
      <c r="B106" s="44" t="s">
        <v>56</v>
      </c>
      <c r="C106" s="34">
        <v>199.5</v>
      </c>
      <c r="D106" s="40" t="s">
        <v>26</v>
      </c>
      <c r="E106" s="21"/>
      <c r="F106" s="22">
        <f>C106*E106</f>
        <v>0</v>
      </c>
      <c r="G106" s="23"/>
      <c r="H106" s="52"/>
    </row>
    <row r="107" spans="1:8" x14ac:dyDescent="0.25">
      <c r="A107" s="17">
        <f>A106+0.01</f>
        <v>28.020000000000003</v>
      </c>
      <c r="B107" s="44" t="s">
        <v>57</v>
      </c>
      <c r="C107" s="34">
        <v>92</v>
      </c>
      <c r="D107" s="40" t="s">
        <v>26</v>
      </c>
      <c r="E107" s="21"/>
      <c r="F107" s="22">
        <f>C107*E107</f>
        <v>0</v>
      </c>
      <c r="G107" s="23"/>
      <c r="H107" s="52"/>
    </row>
    <row r="108" spans="1:8" x14ac:dyDescent="0.25">
      <c r="A108" s="16"/>
      <c r="B108" s="16" t="s">
        <v>58</v>
      </c>
      <c r="C108" s="16"/>
      <c r="D108" s="16"/>
      <c r="E108" s="16"/>
      <c r="F108" s="16"/>
      <c r="G108" s="16"/>
      <c r="H108" s="52"/>
    </row>
    <row r="109" spans="1:8" ht="30" x14ac:dyDescent="0.25">
      <c r="A109" s="51"/>
      <c r="B109" s="48" t="s">
        <v>59</v>
      </c>
      <c r="C109" s="25"/>
      <c r="D109" s="25"/>
      <c r="E109" s="25"/>
      <c r="F109" s="51"/>
      <c r="G109" s="25"/>
      <c r="H109" s="52"/>
    </row>
    <row r="110" spans="1:8" x14ac:dyDescent="0.25">
      <c r="A110" s="24">
        <v>29</v>
      </c>
      <c r="B110" s="25" t="s">
        <v>15</v>
      </c>
      <c r="C110" s="26"/>
      <c r="D110" s="27"/>
      <c r="E110" s="21"/>
      <c r="F110" s="28"/>
      <c r="G110" s="29">
        <f>SUM(F111:F112)</f>
        <v>0</v>
      </c>
      <c r="H110" s="52"/>
    </row>
    <row r="111" spans="1:8" x14ac:dyDescent="0.25">
      <c r="A111" s="17">
        <f>A110+0.01</f>
        <v>29.01</v>
      </c>
      <c r="B111" s="36" t="s">
        <v>48</v>
      </c>
      <c r="C111" s="34">
        <v>13</v>
      </c>
      <c r="D111" s="33" t="s">
        <v>17</v>
      </c>
      <c r="E111" s="37"/>
      <c r="F111" s="28">
        <f>C111*E111</f>
        <v>0</v>
      </c>
      <c r="G111" s="29"/>
      <c r="H111" s="52"/>
    </row>
    <row r="112" spans="1:8" x14ac:dyDescent="0.25">
      <c r="A112" s="17">
        <f t="shared" ref="A112:A114" si="25">A111+0.01</f>
        <v>29.020000000000003</v>
      </c>
      <c r="B112" s="36" t="s">
        <v>32</v>
      </c>
      <c r="C112" s="34">
        <f>C111*1.3</f>
        <v>16.900000000000002</v>
      </c>
      <c r="D112" s="33" t="s">
        <v>17</v>
      </c>
      <c r="E112" s="38"/>
      <c r="F112" s="28">
        <f t="shared" ref="F112" si="26">C112*E112</f>
        <v>0</v>
      </c>
      <c r="G112" s="29"/>
      <c r="H112" s="52"/>
    </row>
    <row r="113" spans="1:8" x14ac:dyDescent="0.25">
      <c r="A113" s="24">
        <v>30</v>
      </c>
      <c r="B113" s="25" t="s">
        <v>21</v>
      </c>
      <c r="C113" s="34"/>
      <c r="D113" s="40"/>
      <c r="E113" s="21"/>
      <c r="F113" s="22"/>
      <c r="G113" s="23">
        <f>F114</f>
        <v>0</v>
      </c>
      <c r="H113" s="52"/>
    </row>
    <row r="114" spans="1:8" x14ac:dyDescent="0.25">
      <c r="A114" s="17">
        <f t="shared" si="25"/>
        <v>30.01</v>
      </c>
      <c r="B114" s="44" t="s">
        <v>37</v>
      </c>
      <c r="C114" s="34">
        <v>40</v>
      </c>
      <c r="D114" s="50" t="s">
        <v>44</v>
      </c>
      <c r="E114" s="21"/>
      <c r="F114" s="22">
        <f>E114*C114</f>
        <v>0</v>
      </c>
      <c r="G114" s="23"/>
      <c r="H114" s="52"/>
    </row>
    <row r="115" spans="1:8" ht="30" x14ac:dyDescent="0.25">
      <c r="A115" s="51"/>
      <c r="B115" s="48" t="s">
        <v>60</v>
      </c>
      <c r="C115" s="25"/>
      <c r="D115" s="25"/>
      <c r="E115" s="25"/>
      <c r="F115" s="51"/>
      <c r="G115" s="25"/>
      <c r="H115" s="52"/>
    </row>
    <row r="116" spans="1:8" x14ac:dyDescent="0.25">
      <c r="A116" s="24">
        <v>31</v>
      </c>
      <c r="B116" s="25" t="s">
        <v>15</v>
      </c>
      <c r="C116" s="26"/>
      <c r="D116" s="27"/>
      <c r="E116" s="21"/>
      <c r="F116" s="28"/>
      <c r="G116" s="29">
        <f>SUM(F117:F118)</f>
        <v>0</v>
      </c>
      <c r="H116" s="52"/>
    </row>
    <row r="117" spans="1:8" x14ac:dyDescent="0.25">
      <c r="A117" s="17">
        <f>A116+0.01</f>
        <v>31.01</v>
      </c>
      <c r="B117" s="36" t="s">
        <v>48</v>
      </c>
      <c r="C117" s="34">
        <v>10.199999999999999</v>
      </c>
      <c r="D117" s="33" t="s">
        <v>17</v>
      </c>
      <c r="E117" s="37"/>
      <c r="F117" s="28">
        <f>C117*E117</f>
        <v>0</v>
      </c>
      <c r="G117" s="29"/>
      <c r="H117" s="52"/>
    </row>
    <row r="118" spans="1:8" x14ac:dyDescent="0.25">
      <c r="A118" s="17">
        <f t="shared" ref="A118:A120" si="27">A117+0.01</f>
        <v>31.020000000000003</v>
      </c>
      <c r="B118" s="36" t="s">
        <v>32</v>
      </c>
      <c r="C118" s="34">
        <f>C117*1.3</f>
        <v>13.26</v>
      </c>
      <c r="D118" s="33" t="s">
        <v>17</v>
      </c>
      <c r="E118" s="38"/>
      <c r="F118" s="28">
        <f t="shared" ref="F118" si="28">C118*E118</f>
        <v>0</v>
      </c>
      <c r="G118" s="29"/>
      <c r="H118" s="52"/>
    </row>
    <row r="119" spans="1:8" x14ac:dyDescent="0.25">
      <c r="A119" s="24">
        <v>32</v>
      </c>
      <c r="B119" s="25" t="s">
        <v>21</v>
      </c>
      <c r="C119" s="34"/>
      <c r="D119" s="40"/>
      <c r="E119" s="21"/>
      <c r="F119" s="22"/>
      <c r="G119" s="23">
        <f>F120</f>
        <v>0</v>
      </c>
      <c r="H119" s="52"/>
    </row>
    <row r="120" spans="1:8" x14ac:dyDescent="0.25">
      <c r="A120" s="17">
        <f t="shared" si="27"/>
        <v>32.01</v>
      </c>
      <c r="B120" s="44" t="s">
        <v>37</v>
      </c>
      <c r="C120" s="34">
        <v>204</v>
      </c>
      <c r="D120" s="50" t="s">
        <v>44</v>
      </c>
      <c r="E120" s="21"/>
      <c r="F120" s="22">
        <f>E120*C120</f>
        <v>0</v>
      </c>
      <c r="G120" s="23"/>
      <c r="H120" s="52"/>
    </row>
    <row r="121" spans="1:8" x14ac:dyDescent="0.25">
      <c r="A121" s="16"/>
      <c r="B121" s="16" t="s">
        <v>61</v>
      </c>
      <c r="C121" s="16"/>
      <c r="D121" s="16"/>
      <c r="E121" s="16"/>
      <c r="F121" s="16"/>
      <c r="G121" s="16"/>
      <c r="H121" s="52"/>
    </row>
    <row r="122" spans="1:8" x14ac:dyDescent="0.25">
      <c r="A122" s="17"/>
      <c r="B122" s="18" t="s">
        <v>62</v>
      </c>
      <c r="C122" s="34">
        <v>100</v>
      </c>
      <c r="D122" s="40" t="s">
        <v>29</v>
      </c>
      <c r="E122" s="21"/>
      <c r="F122" s="22"/>
      <c r="G122" s="23"/>
      <c r="H122" s="52"/>
    </row>
    <row r="123" spans="1:8" x14ac:dyDescent="0.25">
      <c r="A123" s="24">
        <v>33</v>
      </c>
      <c r="B123" s="25" t="s">
        <v>15</v>
      </c>
      <c r="C123" s="26"/>
      <c r="D123" s="55"/>
      <c r="E123" s="21"/>
      <c r="F123" s="28"/>
      <c r="G123" s="29">
        <f>SUM(F124:F126)</f>
        <v>0</v>
      </c>
      <c r="H123" s="52"/>
    </row>
    <row r="124" spans="1:8" x14ac:dyDescent="0.25">
      <c r="A124" s="17">
        <f>A123+0.01</f>
        <v>33.01</v>
      </c>
      <c r="B124" s="36" t="s">
        <v>48</v>
      </c>
      <c r="C124" s="34">
        <v>5</v>
      </c>
      <c r="D124" s="33" t="s">
        <v>17</v>
      </c>
      <c r="E124" s="37"/>
      <c r="F124" s="28">
        <f>C124*E124</f>
        <v>0</v>
      </c>
      <c r="G124" s="29"/>
      <c r="H124" s="52"/>
    </row>
    <row r="125" spans="1:8" x14ac:dyDescent="0.25">
      <c r="A125" s="17">
        <f t="shared" ref="A125:A128" si="29">A124+0.01</f>
        <v>33.019999999999996</v>
      </c>
      <c r="B125" s="36" t="s">
        <v>32</v>
      </c>
      <c r="C125" s="34">
        <f>C124*1.3</f>
        <v>6.5</v>
      </c>
      <c r="D125" s="33" t="s">
        <v>17</v>
      </c>
      <c r="E125" s="38"/>
      <c r="F125" s="28">
        <f>C125*E125</f>
        <v>0</v>
      </c>
      <c r="G125" s="29"/>
      <c r="H125" s="52"/>
    </row>
    <row r="126" spans="1:8" x14ac:dyDescent="0.25">
      <c r="A126" s="17">
        <f t="shared" si="29"/>
        <v>33.029999999999994</v>
      </c>
      <c r="B126" s="36" t="s">
        <v>33</v>
      </c>
      <c r="C126" s="34">
        <f>C124/2</f>
        <v>2.5</v>
      </c>
      <c r="D126" s="33" t="s">
        <v>17</v>
      </c>
      <c r="E126" s="39"/>
      <c r="F126" s="28">
        <f>C126*E126</f>
        <v>0</v>
      </c>
      <c r="G126" s="29"/>
      <c r="H126" s="52"/>
    </row>
    <row r="127" spans="1:8" x14ac:dyDescent="0.25">
      <c r="A127" s="24">
        <v>34</v>
      </c>
      <c r="B127" s="25" t="s">
        <v>21</v>
      </c>
      <c r="C127" s="34"/>
      <c r="D127" s="40"/>
      <c r="E127" s="21"/>
      <c r="F127" s="22"/>
      <c r="G127" s="23">
        <f>F128</f>
        <v>0</v>
      </c>
      <c r="H127" s="52"/>
    </row>
    <row r="128" spans="1:8" x14ac:dyDescent="0.25">
      <c r="A128" s="17">
        <f t="shared" si="29"/>
        <v>34.01</v>
      </c>
      <c r="B128" s="44" t="s">
        <v>34</v>
      </c>
      <c r="C128" s="34">
        <f>C122</f>
        <v>100</v>
      </c>
      <c r="D128" s="40" t="s">
        <v>29</v>
      </c>
      <c r="E128" s="21"/>
      <c r="F128" s="22">
        <f>E128*C128</f>
        <v>0</v>
      </c>
      <c r="G128" s="23"/>
      <c r="H128" s="52"/>
    </row>
    <row r="129" spans="1:8" x14ac:dyDescent="0.25">
      <c r="A129" s="17"/>
      <c r="B129" s="18" t="s">
        <v>63</v>
      </c>
      <c r="C129" s="34">
        <v>182</v>
      </c>
      <c r="D129" s="40" t="s">
        <v>29</v>
      </c>
      <c r="E129" s="21"/>
      <c r="F129" s="22"/>
      <c r="G129" s="23"/>
      <c r="H129" s="52"/>
    </row>
    <row r="130" spans="1:8" x14ac:dyDescent="0.25">
      <c r="A130" s="24">
        <v>35</v>
      </c>
      <c r="B130" s="25" t="s">
        <v>15</v>
      </c>
      <c r="C130" s="26"/>
      <c r="D130" s="55"/>
      <c r="E130" s="21"/>
      <c r="F130" s="28"/>
      <c r="G130" s="29">
        <f>SUM(F131:F133)</f>
        <v>0</v>
      </c>
      <c r="H130" s="52"/>
    </row>
    <row r="131" spans="1:8" x14ac:dyDescent="0.25">
      <c r="A131" s="17">
        <f>A130+0.01</f>
        <v>35.01</v>
      </c>
      <c r="B131" s="36" t="s">
        <v>48</v>
      </c>
      <c r="C131" s="34">
        <v>8.1999999999999993</v>
      </c>
      <c r="D131" s="33" t="s">
        <v>17</v>
      </c>
      <c r="E131" s="37"/>
      <c r="F131" s="28">
        <f>C131*E131</f>
        <v>0</v>
      </c>
      <c r="G131" s="29"/>
      <c r="H131" s="52"/>
    </row>
    <row r="132" spans="1:8" x14ac:dyDescent="0.25">
      <c r="A132" s="17">
        <f t="shared" ref="A132:A135" si="30">A131+0.01</f>
        <v>35.019999999999996</v>
      </c>
      <c r="B132" s="36" t="s">
        <v>32</v>
      </c>
      <c r="C132" s="34">
        <f>C131*1.3</f>
        <v>10.66</v>
      </c>
      <c r="D132" s="33" t="s">
        <v>17</v>
      </c>
      <c r="E132" s="38"/>
      <c r="F132" s="28">
        <f>C132*E132</f>
        <v>0</v>
      </c>
      <c r="G132" s="29"/>
      <c r="H132" s="52"/>
    </row>
    <row r="133" spans="1:8" x14ac:dyDescent="0.25">
      <c r="A133" s="17">
        <f t="shared" si="30"/>
        <v>35.029999999999994</v>
      </c>
      <c r="B133" s="36" t="s">
        <v>33</v>
      </c>
      <c r="C133" s="34">
        <f>C131/2</f>
        <v>4.0999999999999996</v>
      </c>
      <c r="D133" s="33" t="s">
        <v>17</v>
      </c>
      <c r="E133" s="39"/>
      <c r="F133" s="28">
        <f>C133*E133</f>
        <v>0</v>
      </c>
      <c r="G133" s="29"/>
      <c r="H133" s="52"/>
    </row>
    <row r="134" spans="1:8" x14ac:dyDescent="0.25">
      <c r="A134" s="24">
        <v>36</v>
      </c>
      <c r="B134" s="25" t="s">
        <v>21</v>
      </c>
      <c r="C134" s="34"/>
      <c r="D134" s="40"/>
      <c r="E134" s="21"/>
      <c r="F134" s="22"/>
      <c r="G134" s="23">
        <f>F135</f>
        <v>0</v>
      </c>
      <c r="H134" s="52"/>
    </row>
    <row r="135" spans="1:8" x14ac:dyDescent="0.25">
      <c r="A135" s="17">
        <f t="shared" si="30"/>
        <v>36.01</v>
      </c>
      <c r="B135" s="44" t="s">
        <v>34</v>
      </c>
      <c r="C135" s="34">
        <f>C129</f>
        <v>182</v>
      </c>
      <c r="D135" s="40" t="s">
        <v>29</v>
      </c>
      <c r="E135" s="21"/>
      <c r="F135" s="22">
        <f>E135*C135</f>
        <v>0</v>
      </c>
      <c r="G135" s="23"/>
      <c r="H135" s="52"/>
    </row>
    <row r="136" spans="1:8" x14ac:dyDescent="0.25">
      <c r="A136" s="17"/>
      <c r="B136" s="44"/>
      <c r="C136" s="34"/>
      <c r="D136" s="40"/>
      <c r="E136" s="21"/>
      <c r="F136" s="22"/>
      <c r="G136" s="23"/>
      <c r="H136" s="52"/>
    </row>
    <row r="137" spans="1:8" x14ac:dyDescent="0.25">
      <c r="A137" s="17"/>
      <c r="B137" s="18" t="s">
        <v>64</v>
      </c>
      <c r="C137" s="34">
        <v>107</v>
      </c>
      <c r="D137" s="40" t="s">
        <v>29</v>
      </c>
      <c r="E137" s="21"/>
      <c r="F137" s="22"/>
      <c r="G137" s="23"/>
      <c r="H137" s="52"/>
    </row>
    <row r="138" spans="1:8" x14ac:dyDescent="0.25">
      <c r="A138" s="24">
        <v>37</v>
      </c>
      <c r="B138" s="25" t="s">
        <v>15</v>
      </c>
      <c r="C138" s="26"/>
      <c r="D138" s="55"/>
      <c r="E138" s="21"/>
      <c r="F138" s="28"/>
      <c r="G138" s="29">
        <f>SUM(F139:F141)</f>
        <v>0</v>
      </c>
      <c r="H138" s="52"/>
    </row>
    <row r="139" spans="1:8" x14ac:dyDescent="0.25">
      <c r="A139" s="17">
        <f>A138+0.01</f>
        <v>37.01</v>
      </c>
      <c r="B139" s="36" t="s">
        <v>48</v>
      </c>
      <c r="C139" s="34">
        <f>C143*0.1</f>
        <v>10.700000000000001</v>
      </c>
      <c r="D139" s="33" t="s">
        <v>17</v>
      </c>
      <c r="E139" s="37"/>
      <c r="F139" s="28">
        <f>C139*E139</f>
        <v>0</v>
      </c>
      <c r="G139" s="29"/>
      <c r="H139" s="52"/>
    </row>
    <row r="140" spans="1:8" x14ac:dyDescent="0.25">
      <c r="A140" s="17">
        <f t="shared" ref="A140:A143" si="31">A139+0.01</f>
        <v>37.019999999999996</v>
      </c>
      <c r="B140" s="36" t="s">
        <v>32</v>
      </c>
      <c r="C140" s="34">
        <f>C139*1.3</f>
        <v>13.910000000000002</v>
      </c>
      <c r="D140" s="33" t="s">
        <v>17</v>
      </c>
      <c r="E140" s="38"/>
      <c r="F140" s="28">
        <f>C140*E140</f>
        <v>0</v>
      </c>
      <c r="G140" s="29"/>
      <c r="H140" s="52"/>
    </row>
    <row r="141" spans="1:8" x14ac:dyDescent="0.25">
      <c r="A141" s="17">
        <f t="shared" si="31"/>
        <v>37.029999999999994</v>
      </c>
      <c r="B141" s="36" t="s">
        <v>33</v>
      </c>
      <c r="C141" s="34">
        <f>C139/2</f>
        <v>5.3500000000000005</v>
      </c>
      <c r="D141" s="33" t="s">
        <v>17</v>
      </c>
      <c r="E141" s="39"/>
      <c r="F141" s="28">
        <f>C141*E141</f>
        <v>0</v>
      </c>
      <c r="G141" s="29"/>
      <c r="H141" s="52"/>
    </row>
    <row r="142" spans="1:8" x14ac:dyDescent="0.25">
      <c r="A142" s="24">
        <v>38</v>
      </c>
      <c r="B142" s="25" t="s">
        <v>21</v>
      </c>
      <c r="C142" s="34"/>
      <c r="D142" s="40"/>
      <c r="E142" s="21"/>
      <c r="F142" s="22"/>
      <c r="G142" s="23">
        <f>F143</f>
        <v>0</v>
      </c>
      <c r="H142" s="52"/>
    </row>
    <row r="143" spans="1:8" x14ac:dyDescent="0.25">
      <c r="A143" s="17">
        <f t="shared" si="31"/>
        <v>38.01</v>
      </c>
      <c r="B143" s="44" t="s">
        <v>34</v>
      </c>
      <c r="C143" s="34">
        <f>C137</f>
        <v>107</v>
      </c>
      <c r="D143" s="40" t="s">
        <v>29</v>
      </c>
      <c r="E143" s="21"/>
      <c r="F143" s="22">
        <f>E143*C143</f>
        <v>0</v>
      </c>
      <c r="G143" s="23"/>
      <c r="H143" s="52"/>
    </row>
    <row r="144" spans="1:8" ht="30" x14ac:dyDescent="0.25">
      <c r="A144" s="17"/>
      <c r="B144" s="48" t="s">
        <v>49</v>
      </c>
      <c r="C144" s="34">
        <v>180</v>
      </c>
      <c r="D144" s="40" t="s">
        <v>29</v>
      </c>
      <c r="E144" s="21"/>
      <c r="F144" s="22"/>
      <c r="G144" s="23"/>
      <c r="H144" s="52"/>
    </row>
    <row r="145" spans="1:8" x14ac:dyDescent="0.25">
      <c r="A145" s="24">
        <v>39</v>
      </c>
      <c r="B145" s="25" t="s">
        <v>15</v>
      </c>
      <c r="C145" s="26"/>
      <c r="D145" s="55"/>
      <c r="E145" s="21"/>
      <c r="F145" s="28"/>
      <c r="G145" s="29">
        <f>SUM(F146:F148)</f>
        <v>0</v>
      </c>
      <c r="H145" s="52"/>
    </row>
    <row r="146" spans="1:8" x14ac:dyDescent="0.25">
      <c r="A146" s="17">
        <f>A145+0.01</f>
        <v>39.01</v>
      </c>
      <c r="B146" s="36" t="s">
        <v>48</v>
      </c>
      <c r="C146" s="34">
        <v>9</v>
      </c>
      <c r="D146" s="33" t="s">
        <v>17</v>
      </c>
      <c r="E146" s="37"/>
      <c r="F146" s="28">
        <f>C146*E146</f>
        <v>0</v>
      </c>
      <c r="G146" s="29"/>
      <c r="H146" s="52"/>
    </row>
    <row r="147" spans="1:8" x14ac:dyDescent="0.25">
      <c r="A147" s="17">
        <f t="shared" ref="A147:A150" si="32">A146+0.01</f>
        <v>39.019999999999996</v>
      </c>
      <c r="B147" s="36" t="s">
        <v>32</v>
      </c>
      <c r="C147" s="34">
        <f>C146*1.3</f>
        <v>11.700000000000001</v>
      </c>
      <c r="D147" s="33" t="s">
        <v>17</v>
      </c>
      <c r="E147" s="38"/>
      <c r="F147" s="28">
        <f>C147*E147</f>
        <v>0</v>
      </c>
      <c r="G147" s="29"/>
      <c r="H147" s="52"/>
    </row>
    <row r="148" spans="1:8" x14ac:dyDescent="0.25">
      <c r="A148" s="17">
        <f t="shared" si="32"/>
        <v>39.029999999999994</v>
      </c>
      <c r="B148" s="36" t="s">
        <v>33</v>
      </c>
      <c r="C148" s="34">
        <f>C146/2</f>
        <v>4.5</v>
      </c>
      <c r="D148" s="33" t="s">
        <v>17</v>
      </c>
      <c r="E148" s="39"/>
      <c r="F148" s="28">
        <f>C148*E148</f>
        <v>0</v>
      </c>
      <c r="G148" s="29"/>
      <c r="H148" s="52"/>
    </row>
    <row r="149" spans="1:8" x14ac:dyDescent="0.25">
      <c r="A149" s="24">
        <v>40</v>
      </c>
      <c r="B149" s="25" t="s">
        <v>21</v>
      </c>
      <c r="C149" s="34"/>
      <c r="D149" s="40"/>
      <c r="E149" s="21"/>
      <c r="F149" s="22"/>
      <c r="G149" s="23">
        <f>F150</f>
        <v>0</v>
      </c>
      <c r="H149" s="52"/>
    </row>
    <row r="150" spans="1:8" x14ac:dyDescent="0.25">
      <c r="A150" s="17">
        <f t="shared" si="32"/>
        <v>40.01</v>
      </c>
      <c r="B150" s="44" t="s">
        <v>34</v>
      </c>
      <c r="C150" s="34">
        <f>C144</f>
        <v>180</v>
      </c>
      <c r="D150" s="40" t="s">
        <v>29</v>
      </c>
      <c r="E150" s="21"/>
      <c r="F150" s="22">
        <f>E150*C150</f>
        <v>0</v>
      </c>
      <c r="G150" s="23"/>
      <c r="H150" s="52"/>
    </row>
    <row r="151" spans="1:8" x14ac:dyDescent="0.25">
      <c r="A151" s="17"/>
      <c r="B151" s="48" t="s">
        <v>65</v>
      </c>
      <c r="C151" s="34">
        <v>138</v>
      </c>
      <c r="D151" s="40" t="s">
        <v>29</v>
      </c>
      <c r="E151" s="21"/>
      <c r="F151" s="22"/>
      <c r="G151" s="23"/>
      <c r="H151" s="52"/>
    </row>
    <row r="152" spans="1:8" x14ac:dyDescent="0.25">
      <c r="A152" s="24">
        <v>41</v>
      </c>
      <c r="B152" s="25" t="s">
        <v>15</v>
      </c>
      <c r="C152" s="26"/>
      <c r="D152" s="55"/>
      <c r="E152" s="21"/>
      <c r="F152" s="28"/>
      <c r="G152" s="29">
        <f>SUM(F153:F155)</f>
        <v>0</v>
      </c>
      <c r="H152" s="52"/>
    </row>
    <row r="153" spans="1:8" x14ac:dyDescent="0.25">
      <c r="A153" s="17">
        <f>A152+0.01</f>
        <v>41.01</v>
      </c>
      <c r="B153" s="36" t="s">
        <v>48</v>
      </c>
      <c r="C153" s="34">
        <v>10</v>
      </c>
      <c r="D153" s="33" t="s">
        <v>17</v>
      </c>
      <c r="E153" s="37"/>
      <c r="F153" s="28">
        <f>C153*E153</f>
        <v>0</v>
      </c>
      <c r="G153" s="29"/>
      <c r="H153" s="52"/>
    </row>
    <row r="154" spans="1:8" x14ac:dyDescent="0.25">
      <c r="A154" s="17">
        <f t="shared" ref="A154:A157" si="33">A153+0.01</f>
        <v>41.019999999999996</v>
      </c>
      <c r="B154" s="36" t="s">
        <v>32</v>
      </c>
      <c r="C154" s="34">
        <f>C153*1.3</f>
        <v>13</v>
      </c>
      <c r="D154" s="33" t="s">
        <v>17</v>
      </c>
      <c r="E154" s="38"/>
      <c r="F154" s="28">
        <f>C154*E154</f>
        <v>0</v>
      </c>
      <c r="G154" s="29"/>
      <c r="H154" s="52"/>
    </row>
    <row r="155" spans="1:8" x14ac:dyDescent="0.25">
      <c r="A155" s="17">
        <f t="shared" si="33"/>
        <v>41.029999999999994</v>
      </c>
      <c r="B155" s="36" t="s">
        <v>33</v>
      </c>
      <c r="C155" s="34">
        <f>C153/2</f>
        <v>5</v>
      </c>
      <c r="D155" s="33" t="s">
        <v>17</v>
      </c>
      <c r="E155" s="39"/>
      <c r="F155" s="28">
        <f>C155*E155</f>
        <v>0</v>
      </c>
      <c r="G155" s="29"/>
      <c r="H155" s="52"/>
    </row>
    <row r="156" spans="1:8" x14ac:dyDescent="0.25">
      <c r="A156" s="24">
        <v>42</v>
      </c>
      <c r="B156" s="25" t="s">
        <v>21</v>
      </c>
      <c r="C156" s="34"/>
      <c r="D156" s="40"/>
      <c r="E156" s="21"/>
      <c r="F156" s="22"/>
      <c r="G156" s="23">
        <f>F157</f>
        <v>0</v>
      </c>
      <c r="H156" s="52"/>
    </row>
    <row r="157" spans="1:8" x14ac:dyDescent="0.25">
      <c r="A157" s="17">
        <f t="shared" si="33"/>
        <v>42.01</v>
      </c>
      <c r="B157" s="44" t="s">
        <v>34</v>
      </c>
      <c r="C157" s="34">
        <f>C151</f>
        <v>138</v>
      </c>
      <c r="D157" s="40" t="s">
        <v>29</v>
      </c>
      <c r="E157" s="21"/>
      <c r="F157" s="22">
        <f>E157*C157</f>
        <v>0</v>
      </c>
      <c r="G157" s="23"/>
      <c r="H157" s="52"/>
    </row>
    <row r="158" spans="1:8" x14ac:dyDescent="0.25">
      <c r="A158" s="17"/>
      <c r="B158" s="48" t="s">
        <v>66</v>
      </c>
      <c r="C158" s="34">
        <v>223.3</v>
      </c>
      <c r="D158" s="40" t="s">
        <v>29</v>
      </c>
      <c r="E158" s="21"/>
      <c r="F158" s="22"/>
      <c r="G158" s="23"/>
      <c r="H158" s="52"/>
    </row>
    <row r="159" spans="1:8" x14ac:dyDescent="0.25">
      <c r="A159" s="24">
        <v>43</v>
      </c>
      <c r="B159" s="25" t="s">
        <v>15</v>
      </c>
      <c r="C159" s="26"/>
      <c r="D159" s="27"/>
      <c r="E159" s="21"/>
      <c r="F159" s="28"/>
      <c r="G159" s="29">
        <f>SUM(F160:F162)</f>
        <v>0</v>
      </c>
      <c r="H159" s="52"/>
    </row>
    <row r="160" spans="1:8" x14ac:dyDescent="0.25">
      <c r="A160" s="17">
        <f>A159+0.01</f>
        <v>43.01</v>
      </c>
      <c r="B160" s="36" t="s">
        <v>48</v>
      </c>
      <c r="C160" s="34">
        <v>14.26</v>
      </c>
      <c r="D160" s="33" t="s">
        <v>17</v>
      </c>
      <c r="E160" s="37"/>
      <c r="F160" s="28">
        <f>C160*E160</f>
        <v>0</v>
      </c>
      <c r="G160" s="29"/>
      <c r="H160" s="52"/>
    </row>
    <row r="161" spans="1:8" x14ac:dyDescent="0.25">
      <c r="A161" s="17">
        <f t="shared" ref="A161:A164" si="34">A160+0.01</f>
        <v>43.019999999999996</v>
      </c>
      <c r="B161" s="36" t="s">
        <v>32</v>
      </c>
      <c r="C161" s="34">
        <f>C160*1.3</f>
        <v>18.538</v>
      </c>
      <c r="D161" s="33" t="s">
        <v>17</v>
      </c>
      <c r="E161" s="38"/>
      <c r="F161" s="28">
        <f>C161*E161</f>
        <v>0</v>
      </c>
      <c r="G161" s="29"/>
      <c r="H161" s="52"/>
    </row>
    <row r="162" spans="1:8" x14ac:dyDescent="0.25">
      <c r="A162" s="17">
        <f t="shared" si="34"/>
        <v>43.029999999999994</v>
      </c>
      <c r="B162" s="36" t="s">
        <v>33</v>
      </c>
      <c r="C162" s="34">
        <f>C160/2</f>
        <v>7.13</v>
      </c>
      <c r="D162" s="33" t="s">
        <v>17</v>
      </c>
      <c r="E162" s="39"/>
      <c r="F162" s="28">
        <f>C162*E162</f>
        <v>0</v>
      </c>
      <c r="G162" s="29"/>
      <c r="H162" s="52"/>
    </row>
    <row r="163" spans="1:8" x14ac:dyDescent="0.25">
      <c r="A163" s="24">
        <v>44</v>
      </c>
      <c r="B163" s="25" t="s">
        <v>21</v>
      </c>
      <c r="C163" s="34"/>
      <c r="D163" s="40"/>
      <c r="E163" s="21"/>
      <c r="F163" s="22"/>
      <c r="G163" s="23">
        <f>F164</f>
        <v>0</v>
      </c>
      <c r="H163" s="52"/>
    </row>
    <row r="164" spans="1:8" x14ac:dyDescent="0.25">
      <c r="A164" s="17">
        <f t="shared" si="34"/>
        <v>44.01</v>
      </c>
      <c r="B164" s="44" t="s">
        <v>34</v>
      </c>
      <c r="C164" s="34">
        <f>C158</f>
        <v>223.3</v>
      </c>
      <c r="D164" s="40" t="s">
        <v>29</v>
      </c>
      <c r="E164" s="21"/>
      <c r="F164" s="22">
        <f>E164*C164</f>
        <v>0</v>
      </c>
      <c r="G164" s="23"/>
      <c r="H164" s="52"/>
    </row>
    <row r="165" spans="1:8" x14ac:dyDescent="0.25">
      <c r="A165" s="17"/>
      <c r="B165" s="18" t="s">
        <v>67</v>
      </c>
      <c r="C165" s="34"/>
      <c r="D165" s="40"/>
      <c r="E165" s="21"/>
      <c r="F165" s="22"/>
      <c r="G165" s="23"/>
      <c r="H165" s="52"/>
    </row>
    <row r="166" spans="1:8" x14ac:dyDescent="0.25">
      <c r="A166" s="24">
        <v>45</v>
      </c>
      <c r="B166" s="25" t="s">
        <v>15</v>
      </c>
      <c r="C166" s="26"/>
      <c r="D166" s="27"/>
      <c r="E166" s="21"/>
      <c r="F166" s="28"/>
      <c r="G166" s="29">
        <f>SUM(F167:F168)</f>
        <v>0</v>
      </c>
      <c r="H166" s="52"/>
    </row>
    <row r="167" spans="1:8" x14ac:dyDescent="0.25">
      <c r="A167" s="17">
        <f>A166+0.01</f>
        <v>45.01</v>
      </c>
      <c r="B167" s="36" t="s">
        <v>48</v>
      </c>
      <c r="C167" s="34">
        <v>13.4</v>
      </c>
      <c r="D167" s="33" t="s">
        <v>17</v>
      </c>
      <c r="E167" s="37"/>
      <c r="F167" s="28">
        <f>C167*E167</f>
        <v>0</v>
      </c>
      <c r="G167" s="29"/>
      <c r="H167" s="52"/>
    </row>
    <row r="168" spans="1:8" x14ac:dyDescent="0.25">
      <c r="A168" s="17">
        <f t="shared" ref="A168:A170" si="35">A167+0.01</f>
        <v>45.019999999999996</v>
      </c>
      <c r="B168" s="36" t="s">
        <v>32</v>
      </c>
      <c r="C168" s="34">
        <f>C167*1.3</f>
        <v>17.420000000000002</v>
      </c>
      <c r="D168" s="33" t="s">
        <v>17</v>
      </c>
      <c r="E168" s="38"/>
      <c r="F168" s="28">
        <f t="shared" ref="F168" si="36">C168*E168</f>
        <v>0</v>
      </c>
      <c r="G168" s="29"/>
      <c r="H168" s="52"/>
    </row>
    <row r="169" spans="1:8" x14ac:dyDescent="0.25">
      <c r="A169" s="24">
        <v>46</v>
      </c>
      <c r="B169" s="25" t="s">
        <v>21</v>
      </c>
      <c r="C169" s="34"/>
      <c r="D169" s="40"/>
      <c r="E169" s="21"/>
      <c r="F169" s="22"/>
      <c r="G169" s="23">
        <f>F170</f>
        <v>0</v>
      </c>
      <c r="H169" s="52"/>
    </row>
    <row r="170" spans="1:8" x14ac:dyDescent="0.25">
      <c r="A170" s="17">
        <f t="shared" si="35"/>
        <v>46.01</v>
      </c>
      <c r="B170" s="44" t="s">
        <v>37</v>
      </c>
      <c r="C170" s="34">
        <v>431.23</v>
      </c>
      <c r="D170" s="50" t="s">
        <v>44</v>
      </c>
      <c r="E170" s="21"/>
      <c r="F170" s="22">
        <f>E170*C170</f>
        <v>0</v>
      </c>
      <c r="G170" s="23"/>
      <c r="H170" s="52"/>
    </row>
    <row r="171" spans="1:8" x14ac:dyDescent="0.25">
      <c r="A171" s="17"/>
      <c r="B171" s="18" t="s">
        <v>68</v>
      </c>
      <c r="C171" s="34"/>
      <c r="D171" s="40"/>
      <c r="E171" s="21"/>
      <c r="F171" s="22"/>
      <c r="G171" s="23"/>
      <c r="H171" s="52"/>
    </row>
    <row r="172" spans="1:8" x14ac:dyDescent="0.25">
      <c r="A172" s="24">
        <v>47</v>
      </c>
      <c r="B172" s="25" t="s">
        <v>15</v>
      </c>
      <c r="C172" s="26"/>
      <c r="D172" s="27"/>
      <c r="E172" s="21"/>
      <c r="F172" s="28"/>
      <c r="G172" s="29">
        <f>SUM(F173:F174)</f>
        <v>0</v>
      </c>
      <c r="H172" s="52"/>
    </row>
    <row r="173" spans="1:8" x14ac:dyDescent="0.25">
      <c r="A173" s="17">
        <f>A172+0.01</f>
        <v>47.01</v>
      </c>
      <c r="B173" s="36" t="s">
        <v>48</v>
      </c>
      <c r="C173" s="34">
        <v>13.5</v>
      </c>
      <c r="D173" s="33" t="s">
        <v>17</v>
      </c>
      <c r="E173" s="37"/>
      <c r="F173" s="28">
        <f>C173*E173</f>
        <v>0</v>
      </c>
      <c r="G173" s="29"/>
      <c r="H173" s="52"/>
    </row>
    <row r="174" spans="1:8" x14ac:dyDescent="0.25">
      <c r="A174" s="17">
        <f t="shared" ref="A174:A176" si="37">A173+0.01</f>
        <v>47.019999999999996</v>
      </c>
      <c r="B174" s="36" t="s">
        <v>32</v>
      </c>
      <c r="C174" s="34">
        <f>C173*1.3</f>
        <v>17.55</v>
      </c>
      <c r="D174" s="33" t="s">
        <v>17</v>
      </c>
      <c r="E174" s="38"/>
      <c r="F174" s="28">
        <f t="shared" ref="F174" si="38">C174*E174</f>
        <v>0</v>
      </c>
      <c r="G174" s="29"/>
      <c r="H174" s="52"/>
    </row>
    <row r="175" spans="1:8" x14ac:dyDescent="0.25">
      <c r="A175" s="24">
        <v>48</v>
      </c>
      <c r="B175" s="25" t="s">
        <v>21</v>
      </c>
      <c r="C175" s="34"/>
      <c r="D175" s="40"/>
      <c r="E175" s="21"/>
      <c r="F175" s="22"/>
      <c r="G175" s="23">
        <f>F176</f>
        <v>0</v>
      </c>
      <c r="H175" s="52"/>
    </row>
    <row r="176" spans="1:8" x14ac:dyDescent="0.25">
      <c r="A176" s="17">
        <f t="shared" si="37"/>
        <v>48.01</v>
      </c>
      <c r="B176" s="44" t="s">
        <v>37</v>
      </c>
      <c r="C176" s="34">
        <v>431.23</v>
      </c>
      <c r="D176" s="50" t="s">
        <v>44</v>
      </c>
      <c r="E176" s="21"/>
      <c r="F176" s="22">
        <f>E176*C176</f>
        <v>0</v>
      </c>
      <c r="G176" s="23"/>
      <c r="H176" s="52"/>
    </row>
    <row r="177" spans="1:8" x14ac:dyDescent="0.25">
      <c r="A177" s="17"/>
      <c r="B177" s="18" t="s">
        <v>69</v>
      </c>
      <c r="C177" s="34"/>
      <c r="D177" s="40"/>
      <c r="E177" s="21"/>
      <c r="F177" s="22"/>
      <c r="G177" s="23"/>
      <c r="H177" s="52"/>
    </row>
    <row r="178" spans="1:8" x14ac:dyDescent="0.25">
      <c r="A178" s="24">
        <v>49</v>
      </c>
      <c r="B178" s="25" t="s">
        <v>15</v>
      </c>
      <c r="C178" s="26"/>
      <c r="D178" s="27"/>
      <c r="E178" s="21"/>
      <c r="F178" s="28"/>
      <c r="G178" s="29">
        <f>SUM(F179:F180)</f>
        <v>0</v>
      </c>
      <c r="H178" s="56"/>
    </row>
    <row r="179" spans="1:8" x14ac:dyDescent="0.25">
      <c r="A179" s="17">
        <f>A178+0.01</f>
        <v>49.01</v>
      </c>
      <c r="B179" s="36" t="s">
        <v>48</v>
      </c>
      <c r="C179" s="34">
        <v>10.25</v>
      </c>
      <c r="D179" s="33" t="s">
        <v>17</v>
      </c>
      <c r="E179" s="37"/>
      <c r="F179" s="28">
        <f>C179*E179</f>
        <v>0</v>
      </c>
      <c r="G179" s="29"/>
    </row>
    <row r="180" spans="1:8" x14ac:dyDescent="0.25">
      <c r="A180" s="17">
        <f t="shared" ref="A180:A182" si="39">A179+0.01</f>
        <v>49.019999999999996</v>
      </c>
      <c r="B180" s="36" t="s">
        <v>32</v>
      </c>
      <c r="C180" s="34">
        <f>C179*1.3</f>
        <v>13.325000000000001</v>
      </c>
      <c r="D180" s="33" t="s">
        <v>17</v>
      </c>
      <c r="E180" s="38"/>
      <c r="F180" s="28">
        <f t="shared" ref="F180" si="40">C180*E180</f>
        <v>0</v>
      </c>
      <c r="G180" s="29"/>
    </row>
    <row r="181" spans="1:8" x14ac:dyDescent="0.25">
      <c r="A181" s="24">
        <v>50</v>
      </c>
      <c r="B181" s="25" t="s">
        <v>21</v>
      </c>
      <c r="C181" s="34"/>
      <c r="D181" s="40"/>
      <c r="E181" s="21"/>
      <c r="F181" s="22"/>
      <c r="G181" s="23">
        <f>F182</f>
        <v>0</v>
      </c>
    </row>
    <row r="182" spans="1:8" x14ac:dyDescent="0.25">
      <c r="A182" s="17">
        <f t="shared" si="39"/>
        <v>50.01</v>
      </c>
      <c r="B182" s="44" t="s">
        <v>37</v>
      </c>
      <c r="C182" s="34">
        <v>353.43</v>
      </c>
      <c r="D182" s="50" t="s">
        <v>44</v>
      </c>
      <c r="E182" s="21"/>
      <c r="F182" s="22">
        <f>E182*C182</f>
        <v>0</v>
      </c>
      <c r="G182" s="23"/>
    </row>
    <row r="183" spans="1:8" x14ac:dyDescent="0.25">
      <c r="A183" s="17"/>
      <c r="B183" s="45" t="s">
        <v>70</v>
      </c>
      <c r="C183" s="34"/>
      <c r="D183" s="33"/>
      <c r="E183" s="46"/>
      <c r="F183" s="22"/>
      <c r="G183" s="43"/>
    </row>
    <row r="184" spans="1:8" x14ac:dyDescent="0.25">
      <c r="A184" s="24">
        <v>51</v>
      </c>
      <c r="B184" s="47" t="s">
        <v>15</v>
      </c>
      <c r="C184" s="32"/>
      <c r="D184" s="33"/>
      <c r="E184" s="32"/>
      <c r="F184" s="22"/>
      <c r="G184" s="43">
        <f>SUM(F185:F186)</f>
        <v>0</v>
      </c>
    </row>
    <row r="185" spans="1:8" x14ac:dyDescent="0.25">
      <c r="A185" s="17">
        <f>A184+0.01</f>
        <v>51.01</v>
      </c>
      <c r="B185" s="41" t="s">
        <v>42</v>
      </c>
      <c r="C185" s="32">
        <f>C188*0.2</f>
        <v>7</v>
      </c>
      <c r="D185" s="33" t="s">
        <v>17</v>
      </c>
      <c r="E185" s="37"/>
      <c r="F185" s="22">
        <f>C185*E185</f>
        <v>0</v>
      </c>
      <c r="G185" s="43"/>
    </row>
    <row r="186" spans="1:8" x14ac:dyDescent="0.25">
      <c r="A186" s="17">
        <f>A185+0.01</f>
        <v>51.019999999999996</v>
      </c>
      <c r="B186" s="41" t="s">
        <v>32</v>
      </c>
      <c r="C186" s="32">
        <f>C185*1.3</f>
        <v>9.1</v>
      </c>
      <c r="D186" s="33" t="s">
        <v>17</v>
      </c>
      <c r="E186" s="38"/>
      <c r="F186" s="22">
        <f t="shared" ref="F186" si="41">C186*E186</f>
        <v>0</v>
      </c>
      <c r="G186" s="43"/>
    </row>
    <row r="187" spans="1:8" x14ac:dyDescent="0.25">
      <c r="A187" s="24">
        <v>52</v>
      </c>
      <c r="B187" s="47" t="s">
        <v>21</v>
      </c>
      <c r="C187" s="32"/>
      <c r="D187" s="33"/>
      <c r="E187" s="21"/>
      <c r="F187" s="22"/>
      <c r="G187" s="43">
        <f>SUM(F188:F189)</f>
        <v>0</v>
      </c>
    </row>
    <row r="188" spans="1:8" x14ac:dyDescent="0.25">
      <c r="A188" s="17">
        <f>A187+0.01</f>
        <v>52.01</v>
      </c>
      <c r="B188" s="41" t="s">
        <v>43</v>
      </c>
      <c r="C188" s="32">
        <v>35</v>
      </c>
      <c r="D188" s="33" t="s">
        <v>44</v>
      </c>
      <c r="E188" s="42"/>
      <c r="F188" s="22">
        <f t="shared" ref="F188" si="42">C188*E188</f>
        <v>0</v>
      </c>
      <c r="G188" s="43"/>
    </row>
    <row r="189" spans="1:8" x14ac:dyDescent="0.25">
      <c r="A189" s="17">
        <f>A188+0.01</f>
        <v>52.019999999999996</v>
      </c>
      <c r="B189" s="41" t="s">
        <v>45</v>
      </c>
      <c r="C189" s="32">
        <v>35</v>
      </c>
      <c r="D189" s="33" t="s">
        <v>44</v>
      </c>
      <c r="E189" s="39"/>
      <c r="F189" s="22">
        <f>C189*E189</f>
        <v>0</v>
      </c>
      <c r="G189" s="43"/>
    </row>
    <row r="190" spans="1:8" x14ac:dyDescent="0.25">
      <c r="A190" s="17"/>
      <c r="B190" s="45" t="s">
        <v>71</v>
      </c>
      <c r="C190" s="34"/>
      <c r="D190" s="33"/>
      <c r="E190" s="46"/>
      <c r="F190" s="22"/>
      <c r="G190" s="43"/>
    </row>
    <row r="191" spans="1:8" x14ac:dyDescent="0.25">
      <c r="A191" s="24">
        <v>53</v>
      </c>
      <c r="B191" s="47" t="s">
        <v>15</v>
      </c>
      <c r="C191" s="32"/>
      <c r="D191" s="33"/>
      <c r="E191" s="32"/>
      <c r="F191" s="22"/>
      <c r="G191" s="43">
        <f>SUM(F192:F193)</f>
        <v>0</v>
      </c>
    </row>
    <row r="192" spans="1:8" x14ac:dyDescent="0.25">
      <c r="A192" s="17">
        <f>A191+0.01</f>
        <v>53.01</v>
      </c>
      <c r="B192" s="41" t="s">
        <v>42</v>
      </c>
      <c r="C192" s="32">
        <f>C195*0.2</f>
        <v>2.7</v>
      </c>
      <c r="D192" s="33" t="s">
        <v>17</v>
      </c>
      <c r="E192" s="37"/>
      <c r="F192" s="22">
        <f>C192*E192</f>
        <v>0</v>
      </c>
      <c r="G192" s="43"/>
    </row>
    <row r="193" spans="1:7" x14ac:dyDescent="0.25">
      <c r="A193" s="17">
        <f>A192+0.01</f>
        <v>53.019999999999996</v>
      </c>
      <c r="B193" s="41" t="s">
        <v>32</v>
      </c>
      <c r="C193" s="32">
        <f>C192*1.3</f>
        <v>3.5100000000000002</v>
      </c>
      <c r="D193" s="33" t="s">
        <v>17</v>
      </c>
      <c r="E193" s="38"/>
      <c r="F193" s="22">
        <f t="shared" ref="F193" si="43">C193*E193</f>
        <v>0</v>
      </c>
      <c r="G193" s="43"/>
    </row>
    <row r="194" spans="1:7" x14ac:dyDescent="0.25">
      <c r="A194" s="24">
        <v>54</v>
      </c>
      <c r="B194" s="47" t="s">
        <v>21</v>
      </c>
      <c r="C194" s="32"/>
      <c r="D194" s="33"/>
      <c r="E194" s="21"/>
      <c r="F194" s="22"/>
      <c r="G194" s="43">
        <f>SUM(F195:F196)</f>
        <v>0</v>
      </c>
    </row>
    <row r="195" spans="1:7" x14ac:dyDescent="0.25">
      <c r="A195" s="17">
        <f>A194+0.01</f>
        <v>54.01</v>
      </c>
      <c r="B195" s="41" t="s">
        <v>43</v>
      </c>
      <c r="C195" s="32">
        <v>13.5</v>
      </c>
      <c r="D195" s="33" t="s">
        <v>44</v>
      </c>
      <c r="E195" s="42"/>
      <c r="F195" s="22">
        <f t="shared" ref="F195" si="44">C195*E195</f>
        <v>0</v>
      </c>
      <c r="G195" s="43"/>
    </row>
    <row r="196" spans="1:7" x14ac:dyDescent="0.25">
      <c r="A196" s="17">
        <f>A195+0.01</f>
        <v>54.019999999999996</v>
      </c>
      <c r="B196" s="41" t="s">
        <v>45</v>
      </c>
      <c r="C196" s="32">
        <v>13.5</v>
      </c>
      <c r="D196" s="33" t="s">
        <v>44</v>
      </c>
      <c r="E196" s="39"/>
      <c r="F196" s="22">
        <f>C196*E196</f>
        <v>0</v>
      </c>
      <c r="G196" s="43"/>
    </row>
    <row r="197" spans="1:7" x14ac:dyDescent="0.25">
      <c r="A197" s="17"/>
      <c r="B197" s="45" t="s">
        <v>72</v>
      </c>
      <c r="C197" s="34"/>
      <c r="D197" s="33"/>
      <c r="E197" s="46"/>
      <c r="F197" s="22"/>
      <c r="G197" s="43"/>
    </row>
    <row r="198" spans="1:7" x14ac:dyDescent="0.25">
      <c r="A198" s="24">
        <v>55</v>
      </c>
      <c r="B198" s="47" t="s">
        <v>15</v>
      </c>
      <c r="C198" s="32"/>
      <c r="D198" s="33"/>
      <c r="E198" s="32"/>
      <c r="F198" s="22"/>
      <c r="G198" s="43">
        <f>SUM(F199:F200)</f>
        <v>0</v>
      </c>
    </row>
    <row r="199" spans="1:7" x14ac:dyDescent="0.25">
      <c r="A199" s="17">
        <f>A198+0.01</f>
        <v>55.01</v>
      </c>
      <c r="B199" s="41" t="s">
        <v>42</v>
      </c>
      <c r="C199" s="32">
        <f>C202*0.2</f>
        <v>2.7</v>
      </c>
      <c r="D199" s="33" t="s">
        <v>17</v>
      </c>
      <c r="E199" s="37"/>
      <c r="F199" s="22">
        <f>C199*E199</f>
        <v>0</v>
      </c>
      <c r="G199" s="43"/>
    </row>
    <row r="200" spans="1:7" x14ac:dyDescent="0.25">
      <c r="A200" s="17">
        <f>A199+0.01</f>
        <v>55.019999999999996</v>
      </c>
      <c r="B200" s="41" t="s">
        <v>32</v>
      </c>
      <c r="C200" s="32">
        <f>C199*1.3</f>
        <v>3.5100000000000002</v>
      </c>
      <c r="D200" s="33" t="s">
        <v>17</v>
      </c>
      <c r="E200" s="38"/>
      <c r="F200" s="22">
        <f t="shared" ref="F200" si="45">C200*E200</f>
        <v>0</v>
      </c>
      <c r="G200" s="43"/>
    </row>
    <row r="201" spans="1:7" x14ac:dyDescent="0.25">
      <c r="A201" s="24">
        <v>56</v>
      </c>
      <c r="B201" s="47" t="s">
        <v>21</v>
      </c>
      <c r="C201" s="32"/>
      <c r="D201" s="33"/>
      <c r="E201" s="21"/>
      <c r="F201" s="22"/>
      <c r="G201" s="43">
        <f>SUM(F202:F203)</f>
        <v>0</v>
      </c>
    </row>
    <row r="202" spans="1:7" x14ac:dyDescent="0.25">
      <c r="A202" s="17">
        <f>A201+0.01</f>
        <v>56.01</v>
      </c>
      <c r="B202" s="41" t="s">
        <v>43</v>
      </c>
      <c r="C202" s="32">
        <v>13.5</v>
      </c>
      <c r="D202" s="33" t="s">
        <v>44</v>
      </c>
      <c r="E202" s="42"/>
      <c r="F202" s="22">
        <f t="shared" ref="F202" si="46">C202*E202</f>
        <v>0</v>
      </c>
      <c r="G202" s="43"/>
    </row>
    <row r="203" spans="1:7" x14ac:dyDescent="0.25">
      <c r="A203" s="17">
        <f>A202+0.01</f>
        <v>56.019999999999996</v>
      </c>
      <c r="B203" s="41" t="s">
        <v>45</v>
      </c>
      <c r="C203" s="32">
        <v>13.5</v>
      </c>
      <c r="D203" s="33" t="s">
        <v>44</v>
      </c>
      <c r="E203" s="39"/>
      <c r="F203" s="22">
        <f>C203*E203</f>
        <v>0</v>
      </c>
      <c r="G203" s="43"/>
    </row>
    <row r="204" spans="1:7" x14ac:dyDescent="0.25">
      <c r="A204" s="17"/>
      <c r="B204" s="45" t="s">
        <v>73</v>
      </c>
      <c r="C204" s="34"/>
      <c r="D204" s="33"/>
      <c r="E204" s="46"/>
      <c r="F204" s="22"/>
      <c r="G204" s="43"/>
    </row>
    <row r="205" spans="1:7" x14ac:dyDescent="0.25">
      <c r="A205" s="24">
        <v>57</v>
      </c>
      <c r="B205" s="47" t="s">
        <v>15</v>
      </c>
      <c r="C205" s="32"/>
      <c r="D205" s="33"/>
      <c r="E205" s="32"/>
      <c r="F205" s="22"/>
      <c r="G205" s="43">
        <f>SUM(F206:F207)</f>
        <v>0</v>
      </c>
    </row>
    <row r="206" spans="1:7" x14ac:dyDescent="0.25">
      <c r="A206" s="17">
        <f>A205+0.01</f>
        <v>57.01</v>
      </c>
      <c r="B206" s="41" t="s">
        <v>42</v>
      </c>
      <c r="C206" s="32">
        <f>C209*0.2</f>
        <v>3.84</v>
      </c>
      <c r="D206" s="33" t="s">
        <v>17</v>
      </c>
      <c r="E206" s="37"/>
      <c r="F206" s="22">
        <f>C206*E206</f>
        <v>0</v>
      </c>
      <c r="G206" s="43"/>
    </row>
    <row r="207" spans="1:7" x14ac:dyDescent="0.25">
      <c r="A207" s="17">
        <f>A206+0.01</f>
        <v>57.019999999999996</v>
      </c>
      <c r="B207" s="41" t="s">
        <v>32</v>
      </c>
      <c r="C207" s="32">
        <f>C206*1.3</f>
        <v>4.992</v>
      </c>
      <c r="D207" s="33" t="s">
        <v>17</v>
      </c>
      <c r="E207" s="38"/>
      <c r="F207" s="22">
        <f t="shared" ref="F207" si="47">C207*E207</f>
        <v>0</v>
      </c>
      <c r="G207" s="43"/>
    </row>
    <row r="208" spans="1:7" x14ac:dyDescent="0.25">
      <c r="A208" s="24">
        <v>58</v>
      </c>
      <c r="B208" s="47" t="s">
        <v>21</v>
      </c>
      <c r="C208" s="32"/>
      <c r="D208" s="33"/>
      <c r="E208" s="21"/>
      <c r="F208" s="22"/>
      <c r="G208" s="43">
        <f>SUM(F209:F210)</f>
        <v>0</v>
      </c>
    </row>
    <row r="209" spans="1:7" x14ac:dyDescent="0.25">
      <c r="A209" s="17">
        <f>A208+0.01</f>
        <v>58.01</v>
      </c>
      <c r="B209" s="41" t="s">
        <v>43</v>
      </c>
      <c r="C209" s="32">
        <v>19.2</v>
      </c>
      <c r="D209" s="33" t="s">
        <v>44</v>
      </c>
      <c r="E209" s="42"/>
      <c r="F209" s="22">
        <f t="shared" ref="F209" si="48">C209*E209</f>
        <v>0</v>
      </c>
      <c r="G209" s="43"/>
    </row>
    <row r="210" spans="1:7" x14ac:dyDescent="0.25">
      <c r="A210" s="17">
        <f>A209+0.01</f>
        <v>58.019999999999996</v>
      </c>
      <c r="B210" s="41" t="s">
        <v>45</v>
      </c>
      <c r="C210" s="32">
        <v>19.2</v>
      </c>
      <c r="D210" s="33" t="s">
        <v>44</v>
      </c>
      <c r="E210" s="39"/>
      <c r="F210" s="22">
        <f>C210*E210</f>
        <v>0</v>
      </c>
      <c r="G210" s="43"/>
    </row>
    <row r="211" spans="1:7" ht="15.75" x14ac:dyDescent="0.25">
      <c r="A211" s="57"/>
      <c r="B211" s="58"/>
      <c r="C211" s="59"/>
      <c r="D211" s="59"/>
      <c r="E211" s="59"/>
      <c r="F211" s="60" t="s">
        <v>74</v>
      </c>
      <c r="G211" s="61">
        <f>SUM(G11:G209)</f>
        <v>0</v>
      </c>
    </row>
    <row r="212" spans="1:7" ht="15.75" x14ac:dyDescent="0.25">
      <c r="A212" s="24">
        <v>59</v>
      </c>
      <c r="B212" s="62" t="s">
        <v>75</v>
      </c>
      <c r="C212" s="63"/>
      <c r="D212" s="64"/>
      <c r="E212" s="65"/>
      <c r="F212" s="66"/>
      <c r="G212" s="61">
        <f>SUM(F213:F219)</f>
        <v>0</v>
      </c>
    </row>
    <row r="213" spans="1:7" x14ac:dyDescent="0.25">
      <c r="A213" s="57">
        <f>A212+0.01</f>
        <v>59.01</v>
      </c>
      <c r="B213" s="67" t="s">
        <v>76</v>
      </c>
      <c r="C213" s="68">
        <v>10</v>
      </c>
      <c r="D213" s="69" t="s">
        <v>77</v>
      </c>
      <c r="E213" s="70">
        <f>$G$211</f>
        <v>0</v>
      </c>
      <c r="F213" s="71">
        <f>E213*0.1</f>
        <v>0</v>
      </c>
      <c r="G213" s="72"/>
    </row>
    <row r="214" spans="1:7" x14ac:dyDescent="0.25">
      <c r="A214" s="57">
        <f t="shared" ref="A214:A219" si="49">A213+0.01</f>
        <v>59.019999999999996</v>
      </c>
      <c r="B214" s="73" t="s">
        <v>78</v>
      </c>
      <c r="C214" s="74">
        <v>18</v>
      </c>
      <c r="D214" s="69" t="s">
        <v>77</v>
      </c>
      <c r="E214" s="70">
        <f t="shared" ref="E214:E219" si="50">$G$211</f>
        <v>0</v>
      </c>
      <c r="F214" s="71">
        <f>F213*0.18</f>
        <v>0</v>
      </c>
      <c r="G214" s="72"/>
    </row>
    <row r="215" spans="1:7" x14ac:dyDescent="0.25">
      <c r="A215" s="57">
        <f t="shared" si="49"/>
        <v>59.029999999999994</v>
      </c>
      <c r="B215" s="73" t="s">
        <v>79</v>
      </c>
      <c r="C215" s="75">
        <v>1E-3</v>
      </c>
      <c r="D215" s="69" t="s">
        <v>77</v>
      </c>
      <c r="E215" s="70">
        <f t="shared" si="50"/>
        <v>0</v>
      </c>
      <c r="F215" s="71">
        <f>E215*0.001</f>
        <v>0</v>
      </c>
      <c r="G215" s="72"/>
    </row>
    <row r="216" spans="1:7" x14ac:dyDescent="0.25">
      <c r="A216" s="57">
        <f t="shared" si="49"/>
        <v>59.039999999999992</v>
      </c>
      <c r="B216" s="67" t="s">
        <v>80</v>
      </c>
      <c r="C216" s="68">
        <v>3</v>
      </c>
      <c r="D216" s="69" t="s">
        <v>77</v>
      </c>
      <c r="E216" s="70">
        <f t="shared" si="50"/>
        <v>0</v>
      </c>
      <c r="F216" s="71">
        <f>E216*0.03</f>
        <v>0</v>
      </c>
      <c r="G216" s="72"/>
    </row>
    <row r="217" spans="1:7" x14ac:dyDescent="0.25">
      <c r="A217" s="57">
        <f t="shared" si="49"/>
        <v>59.04999999999999</v>
      </c>
      <c r="B217" s="67" t="s">
        <v>81</v>
      </c>
      <c r="C217" s="68">
        <v>2.5</v>
      </c>
      <c r="D217" s="69" t="s">
        <v>77</v>
      </c>
      <c r="E217" s="70">
        <f t="shared" si="50"/>
        <v>0</v>
      </c>
      <c r="F217" s="71">
        <f>E217*0.025</f>
        <v>0</v>
      </c>
      <c r="G217" s="72"/>
    </row>
    <row r="218" spans="1:7" x14ac:dyDescent="0.25">
      <c r="A218" s="57">
        <f t="shared" si="49"/>
        <v>59.059999999999988</v>
      </c>
      <c r="B218" s="67" t="s">
        <v>82</v>
      </c>
      <c r="C218" s="68">
        <v>1.3</v>
      </c>
      <c r="D218" s="69" t="s">
        <v>77</v>
      </c>
      <c r="E218" s="70">
        <f t="shared" si="50"/>
        <v>0</v>
      </c>
      <c r="F218" s="71">
        <f>E218*0.013</f>
        <v>0</v>
      </c>
      <c r="G218" s="76"/>
    </row>
    <row r="219" spans="1:7" x14ac:dyDescent="0.25">
      <c r="A219" s="57">
        <f t="shared" si="49"/>
        <v>59.069999999999986</v>
      </c>
      <c r="B219" s="67" t="s">
        <v>83</v>
      </c>
      <c r="C219" s="77">
        <v>1</v>
      </c>
      <c r="D219" s="69" t="s">
        <v>77</v>
      </c>
      <c r="E219" s="70">
        <f t="shared" si="50"/>
        <v>0</v>
      </c>
      <c r="F219" s="71">
        <f>E219*0.01</f>
        <v>0</v>
      </c>
      <c r="G219" s="76"/>
    </row>
    <row r="220" spans="1:7" ht="15.75" x14ac:dyDescent="0.25">
      <c r="A220" s="41"/>
      <c r="B220" s="78" t="s">
        <v>84</v>
      </c>
      <c r="C220" s="79"/>
      <c r="D220" s="79"/>
      <c r="E220" s="79"/>
      <c r="F220" s="79"/>
      <c r="G220" s="61">
        <f>SUM(G191:G212)</f>
        <v>0</v>
      </c>
    </row>
    <row r="221" spans="1:7" x14ac:dyDescent="0.25">
      <c r="A221" s="52"/>
      <c r="B221" s="80"/>
      <c r="C221" s="81"/>
      <c r="D221" s="82"/>
      <c r="E221" s="81"/>
      <c r="F221" s="81"/>
      <c r="G221" s="83"/>
    </row>
    <row r="222" spans="1:7" x14ac:dyDescent="0.25">
      <c r="A222" s="52"/>
      <c r="B222" s="84"/>
      <c r="C222" s="85"/>
      <c r="D222" s="85"/>
      <c r="E222" s="85"/>
      <c r="F222" s="86"/>
      <c r="G222" s="86"/>
    </row>
    <row r="223" spans="1:7" x14ac:dyDescent="0.25">
      <c r="A223" s="52"/>
      <c r="B223" s="87" t="s">
        <v>85</v>
      </c>
      <c r="C223" s="88"/>
      <c r="D223" s="88"/>
      <c r="E223" s="89" t="s">
        <v>86</v>
      </c>
      <c r="F223" s="89"/>
      <c r="G223" s="89"/>
    </row>
    <row r="224" spans="1:7" x14ac:dyDescent="0.25">
      <c r="B224" s="90" t="s">
        <v>87</v>
      </c>
      <c r="C224" s="85"/>
      <c r="D224" s="85"/>
      <c r="E224" s="91"/>
      <c r="F224" s="91"/>
      <c r="G224" s="91"/>
    </row>
    <row r="225" spans="2:7" x14ac:dyDescent="0.25">
      <c r="B225" s="90"/>
      <c r="C225" s="85"/>
      <c r="D225" s="85"/>
      <c r="E225" s="85"/>
      <c r="F225" s="56"/>
      <c r="G225" s="56"/>
    </row>
    <row r="228" spans="2:7" x14ac:dyDescent="0.25">
      <c r="G228" s="30"/>
    </row>
    <row r="229" spans="2:7" x14ac:dyDescent="0.25">
      <c r="G229" s="30"/>
    </row>
    <row r="230" spans="2:7" x14ac:dyDescent="0.25">
      <c r="G230" s="30"/>
    </row>
    <row r="232" spans="2:7" x14ac:dyDescent="0.25">
      <c r="G232" s="30"/>
    </row>
  </sheetData>
  <mergeCells count="11">
    <mergeCell ref="E8:F8"/>
    <mergeCell ref="B220:F220"/>
    <mergeCell ref="F222:G222"/>
    <mergeCell ref="E223:G223"/>
    <mergeCell ref="E224:G224"/>
    <mergeCell ref="A1:G1"/>
    <mergeCell ref="A2:G2"/>
    <mergeCell ref="A3:G3"/>
    <mergeCell ref="A4:G4"/>
    <mergeCell ref="A5:G5"/>
    <mergeCell ref="A6:G6"/>
  </mergeCells>
  <pageMargins left="0.42708333333333331" right="0.16666666666666666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Zona Oeste V</vt:lpstr>
      <vt:lpstr>Zona Centro 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2024-01-17T15:31:04Z</dcterms:created>
  <dcterms:modified xsi:type="dcterms:W3CDTF">2024-01-17T15:32:15Z</dcterms:modified>
</cp:coreProperties>
</file>